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Teachers\"/>
    </mc:Choice>
  </mc:AlternateContent>
  <xr:revisionPtr revIDLastSave="0" documentId="13_ncr:1_{784D1AA1-08EF-4FF0-9E64-6C4D7A4A8EFD}" xr6:coauthVersionLast="47" xr6:coauthVersionMax="47" xr10:uidLastSave="{00000000-0000-0000-0000-000000000000}"/>
  <bookViews>
    <workbookView xWindow="-28920" yWindow="-105" windowWidth="29040" windowHeight="15840" tabRatio="594" xr2:uid="{00000000-000D-0000-FFFF-FFFF00000000}"/>
  </bookViews>
  <sheets>
    <sheet name="20-21 Teacher Programs Budget" sheetId="1" r:id="rId1"/>
    <sheet name="Contributed Revenues" sheetId="5" r:id="rId2"/>
    <sheet name="Muse for Educators" sheetId="2" r:id="rId3"/>
    <sheet name="Teacher Fees" sheetId="4" r:id="rId4"/>
  </sheets>
  <definedNames>
    <definedName name="_xlnm.Print_Titles" localSheetId="0">'20-21 Teacher Programs Budget'!$1:$1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5" l="1"/>
  <c r="L69" i="1" l="1"/>
  <c r="M69" i="1"/>
  <c r="N69" i="1"/>
  <c r="L20" i="1"/>
  <c r="L71" i="1" s="1"/>
  <c r="L18" i="1"/>
  <c r="L13" i="1"/>
  <c r="F18" i="1" l="1"/>
  <c r="M7" i="4"/>
  <c r="M4" i="4"/>
  <c r="M5" i="4"/>
  <c r="M6" i="4"/>
  <c r="M3" i="4"/>
  <c r="M8" i="4" l="1"/>
  <c r="M2" i="4" s="1"/>
  <c r="H67" i="1"/>
  <c r="I47" i="1" l="1"/>
  <c r="I46" i="1"/>
  <c r="I45" i="1"/>
  <c r="I44" i="1"/>
  <c r="I43" i="1"/>
  <c r="I42" i="1"/>
  <c r="I41" i="1"/>
  <c r="I40" i="1"/>
  <c r="H13" i="1"/>
  <c r="I13" i="1"/>
  <c r="J13" i="1"/>
  <c r="M13" i="1"/>
  <c r="N13" i="1"/>
  <c r="K61" i="1" l="1"/>
  <c r="K58" i="1"/>
  <c r="K47" i="1"/>
  <c r="K41" i="1"/>
  <c r="K42" i="1"/>
  <c r="K43" i="1"/>
  <c r="K44" i="1"/>
  <c r="K45" i="1"/>
  <c r="K46" i="1"/>
  <c r="K40" i="1"/>
  <c r="K31" i="1"/>
  <c r="K32" i="1"/>
  <c r="H62" i="1" l="1"/>
  <c r="K62" i="1" s="1"/>
  <c r="H20" i="1"/>
  <c r="I20" i="1"/>
  <c r="J20" i="1"/>
  <c r="F13" i="1" l="1"/>
  <c r="F20" i="1" s="1"/>
  <c r="H65" i="1" l="1"/>
  <c r="K65" i="1" s="1"/>
  <c r="H66" i="1"/>
  <c r="K66" i="1" s="1"/>
  <c r="H64" i="1"/>
  <c r="K64" i="1" s="1"/>
  <c r="H63" i="1"/>
  <c r="K63" i="1" s="1"/>
  <c r="H60" i="1"/>
  <c r="K60" i="1" s="1"/>
  <c r="K39" i="1"/>
  <c r="K9" i="1" l="1"/>
  <c r="K10" i="1"/>
  <c r="K11" i="1"/>
  <c r="K12" i="1"/>
  <c r="K8" i="1"/>
  <c r="K4" i="1"/>
  <c r="K5" i="1"/>
  <c r="J59" i="1"/>
  <c r="K59" i="1" s="1"/>
  <c r="J55" i="1"/>
  <c r="K55" i="1" s="1"/>
  <c r="J57" i="1"/>
  <c r="K57" i="1" s="1"/>
  <c r="J56" i="1"/>
  <c r="K56" i="1" s="1"/>
  <c r="K13" i="1" l="1"/>
  <c r="K20" i="1" s="1"/>
  <c r="H53" i="1" l="1"/>
  <c r="K53" i="1" s="1"/>
  <c r="G67" i="1"/>
  <c r="F67" i="1"/>
  <c r="G20" i="1" l="1"/>
  <c r="K17" i="1" l="1"/>
  <c r="F69" i="1"/>
  <c r="F71" i="1" s="1"/>
  <c r="K16" i="1" l="1"/>
  <c r="N18" i="1" l="1"/>
  <c r="N20" i="1" s="1"/>
  <c r="M18" i="1"/>
  <c r="M20" i="1" s="1"/>
  <c r="K30" i="1" l="1"/>
  <c r="K37" i="1"/>
  <c r="K29" i="1"/>
  <c r="K28" i="1"/>
  <c r="K36" i="1"/>
  <c r="K27" i="1"/>
  <c r="K26" i="1"/>
  <c r="K35" i="1"/>
  <c r="K25" i="1"/>
  <c r="K34" i="1"/>
  <c r="K33" i="1"/>
  <c r="K24" i="1"/>
  <c r="I69" i="1" l="1"/>
  <c r="I71" i="1" s="1"/>
  <c r="J69" i="1"/>
  <c r="J71" i="1" s="1"/>
  <c r="H50" i="1" l="1"/>
  <c r="K50" i="1" s="1"/>
  <c r="H51" i="1"/>
  <c r="K51" i="1" s="1"/>
  <c r="H48" i="1"/>
  <c r="O42" i="2" a="1"/>
  <c r="O42" i="2" s="1"/>
  <c r="H54" i="1"/>
  <c r="K54" i="1" s="1"/>
  <c r="H52" i="1"/>
  <c r="K52" i="1" s="1"/>
  <c r="H49" i="1"/>
  <c r="K49" i="1" s="1"/>
  <c r="K67" i="1"/>
  <c r="O43" i="2" l="1"/>
  <c r="K48" i="1"/>
  <c r="H69" i="1"/>
  <c r="N71" i="1"/>
  <c r="M71" i="1"/>
  <c r="H71" i="1" l="1"/>
  <c r="G69" i="1" l="1"/>
  <c r="G71" i="1" s="1"/>
  <c r="K38" i="1"/>
  <c r="K69" i="1" s="1"/>
  <c r="K71" i="1" s="1"/>
  <c r="G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tc={FDA8190C-1B55-4A1E-866A-EDE1781FCE65}</author>
    <author>tc={8CC45EAF-D9E8-456A-9FDA-64D005C52ED9}</author>
  </authors>
  <commentList>
    <comment ref="J55" authorId="0" shapeId="0" xr:uid="{FDA8190C-1B55-4A1E-866A-EDE1781FCE65}">
      <text>
        <t>[Threaded comment]
Your version of Excel allows you to read this threaded comment; however, any edits to it will get removed if the file is opened in a newer version of Excel. Learn more: https://go.microsoft.com/fwlink/?linkid=870924
Comment:
    Lots of new/unbudgeted expenses related to this event in FY20. Space rental, AV, bartender, linens all cost when they had not before.</t>
      </text>
    </comment>
    <comment ref="G74" authorId="1" shapeId="0" xr:uid="{8CC45EAF-D9E8-456A-9FDA-64D005C52ED9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we carry over anything here from FY20 since the virtual event is so much cheaper?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tc={57F68DA1-22AB-431E-B840-377A64BDF9EE}</author>
    <author>tc={DB8476F9-E10F-4879-9F2C-E28BF852E8A5}</author>
    <author>tc={263A6431-455B-4BB1-9D34-CB1261EDCD83}</author>
    <author>tc={F3F8EBAE-4BD5-4FB0-BFDE-EE4AC976C7FD}</author>
    <author>tc={4072472B-73CB-4580-B8D0-F9A318827042}</author>
    <author>tc={42D8A337-53FC-48E4-96F3-E628389CE4E6}</author>
    <author>tc={39251F4E-A00F-4B5F-8DED-777BACA8F402}</author>
    <author>tc={34921D1A-040A-488E-A7E7-B222015E5219}</author>
    <author>tc={A23E6CBD-DB0A-4E5B-9A2E-96280B9A8E34}</author>
  </authors>
  <commentList>
    <comment ref="I5" authorId="0" shapeId="0" xr:uid="{57F68DA1-22AB-431E-B840-377A64BDF9EE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Rental fees in the MAC were presumably forgiven in FY20. I can't expect that to continue. I also assumed increases in fees across the board to account for enhanced cleaning.</t>
      </text>
    </comment>
    <comment ref="B6" authorId="1" shapeId="0" xr:uid="{DB8476F9-E10F-4879-9F2C-E28BF852E8A5}">
      <text>
        <t>[Threaded comment]
Your version of Excel allows you to read this threaded comment; however, any edits to it will get removed if the file is opened in a newer version of Excel. Learn more: https://go.microsoft.com/fwlink/?linkid=870924
Comment:
    Pending conversation with Lisa Wagner</t>
      </text>
    </comment>
    <comment ref="L6" authorId="2" shapeId="0" xr:uid="{263A6431-455B-4BB1-9D34-CB1261EDCD83}">
      <text>
        <t>[Threaded comment]
Your version of Excel allows you to read this threaded comment; however, any edits to it will get removed if the file is opened in a newer version of Excel. Learn more: https://go.microsoft.com/fwlink/?linkid=870924
Comment:
    Want to give advisors a free Muse t-shirt on this day.</t>
      </text>
    </comment>
    <comment ref="B10" authorId="3" shapeId="0" xr:uid="{F3F8EBAE-4BD5-4FB0-BFDE-EE4AC976C7FD}">
      <text>
        <t>[Threaded comment]
Your version of Excel allows you to read this threaded comment; however, any edits to it will get removed if the file is opened in a newer version of Excel. Learn more: https://go.microsoft.com/fwlink/?linkid=870924
Comment:
    alternate date is Dec 14, 2021</t>
      </text>
    </comment>
    <comment ref="G10" authorId="4" shapeId="0" xr:uid="{4072472B-73CB-4580-B8D0-F9A31882704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Perhaps DCDC or Stivers Jazz Band</t>
      </text>
    </comment>
    <comment ref="I10" authorId="5" shapeId="0" xr:uid="{42D8A337-53FC-48E4-96F3-E628389CE4E6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this fee be credited to our agreement with the library for 2 free uses, or whatever it is?</t>
      </text>
    </comment>
    <comment ref="K10" authorId="6" shapeId="0" xr:uid="{39251F4E-A00F-4B5F-8DED-777BACA8F402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order thru caterer again this year</t>
      </text>
    </comment>
    <comment ref="G12" authorId="7" shapeId="0" xr:uid="{34921D1A-040A-488E-A7E7-B222015E521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presentation is part of their in-school contract and not separately compensated.</t>
      </text>
    </comment>
    <comment ref="B39" authorId="8" shapeId="0" xr:uid="{A23E6CBD-DB0A-4E5B-9A2E-96280B9A8E34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cancelled if musical is cancelled.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tc={DC2BCE87-08E2-4FBE-B64C-2550F1D30A9D}</author>
    <author>tc={C55C18EB-8649-448B-8983-1EC13A9D4F79}</author>
  </authors>
  <commentList>
    <comment ref="C1" authorId="0" shapeId="0" xr:uid="{DC2BCE87-08E2-4FBE-B64C-2550F1D30A9D}">
      <text>
        <t>[Threaded comment]
Your version of Excel allows you to read this threaded comment; however, any edits to it will get removed if the file is opened in a newer version of Excel. Learn more: https://go.microsoft.com/fwlink/?linkid=870924
Comment:
    My column for suggested Job ID codes.</t>
      </text>
    </comment>
    <comment ref="H3" authorId="1" shapeId="0" xr:uid="{C55C18EB-8649-448B-8983-1EC13A9D4F79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Costs covered by operations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<sst xmlns="http://schemas.openxmlformats.org/spreadsheetml/2006/main" count="349" uniqueCount="187">
  <si>
    <t>Revenues</t>
  </si>
  <si>
    <t>ATTS Participant Fee</t>
  </si>
  <si>
    <t>ATTS Optional Premium Tickets</t>
  </si>
  <si>
    <t>Individuals</t>
  </si>
  <si>
    <t>Grants-Foundations</t>
  </si>
  <si>
    <t>Grant-Corporate</t>
  </si>
  <si>
    <t/>
  </si>
  <si>
    <t>ATTS Artists</t>
  </si>
  <si>
    <t>ATTS Tickets</t>
  </si>
  <si>
    <t>ATTS Airfare/Hotel/Trans</t>
  </si>
  <si>
    <t>ATTS Meals/Reception</t>
  </si>
  <si>
    <t>Fees-Summer Institute</t>
  </si>
  <si>
    <t>Fees - ATTS</t>
  </si>
  <si>
    <t>Teacher Fees</t>
  </si>
  <si>
    <t>Total Expenses</t>
  </si>
  <si>
    <t>Budget by Projects:</t>
  </si>
  <si>
    <t>Endowment:</t>
  </si>
  <si>
    <t xml:space="preserve">  Checking</t>
  </si>
  <si>
    <t xml:space="preserve">  Exley</t>
  </si>
  <si>
    <t xml:space="preserve">  Scholz</t>
  </si>
  <si>
    <t xml:space="preserve">  S. Bassani</t>
  </si>
  <si>
    <t>Net Revenue (Expense) before wages/benefits/admin</t>
  </si>
  <si>
    <t>OAC</t>
  </si>
  <si>
    <t>Meeting #1</t>
  </si>
  <si>
    <t>Total</t>
  </si>
  <si>
    <t>no</t>
  </si>
  <si>
    <t>Net Revenue (Expense) after endowments before wages/benefits</t>
  </si>
  <si>
    <t>estimate</t>
  </si>
  <si>
    <t>Note 1:</t>
  </si>
  <si>
    <t>Note 1:  We should decide how much we should try to keep on this line to absorb time for ATTS Planning/Execution.</t>
  </si>
  <si>
    <t>I typically have put $10K to represent the time for this project.</t>
  </si>
  <si>
    <t xml:space="preserve">Club Advisor Meetings </t>
  </si>
  <si>
    <t xml:space="preserve">Date </t>
  </si>
  <si>
    <t xml:space="preserve">Artist Cost (artist fees) </t>
  </si>
  <si>
    <t xml:space="preserve">Meeting #2 </t>
  </si>
  <si>
    <t xml:space="preserve">Advisor Leadership Committee Meetings </t>
  </si>
  <si>
    <t xml:space="preserve">Space </t>
  </si>
  <si>
    <t>n/a</t>
  </si>
  <si>
    <t>Date</t>
  </si>
  <si>
    <t>New Advisor Meetings</t>
  </si>
  <si>
    <t>Muse For Educator Workshops</t>
  </si>
  <si>
    <t>Expected Attendance</t>
  </si>
  <si>
    <t>Victoria Theatre 2nd Floor Reception Room</t>
  </si>
  <si>
    <t>Totals</t>
  </si>
  <si>
    <t>Budget total</t>
  </si>
  <si>
    <t>Supplies</t>
  </si>
  <si>
    <t>Workshops</t>
  </si>
  <si>
    <t>Meeting #3</t>
  </si>
  <si>
    <t>Meeting #4</t>
  </si>
  <si>
    <t>Meeting #6</t>
  </si>
  <si>
    <t>Linens</t>
  </si>
  <si>
    <t>Space Rental</t>
  </si>
  <si>
    <t>Décor/Gifts/Awards</t>
  </si>
  <si>
    <t>Less SI portion</t>
  </si>
  <si>
    <t>Guest Artist / Topic</t>
  </si>
  <si>
    <t>Total Budgeted Expenses</t>
  </si>
  <si>
    <t>Variance from Budget Target</t>
  </si>
  <si>
    <t>4-Digit Prefix</t>
  </si>
  <si>
    <t>3-Digit Suffix</t>
  </si>
  <si>
    <t>5000</t>
  </si>
  <si>
    <t>007</t>
  </si>
  <si>
    <t>008</t>
  </si>
  <si>
    <t>015</t>
  </si>
  <si>
    <t>009</t>
  </si>
  <si>
    <t>5100</t>
  </si>
  <si>
    <t>5200</t>
  </si>
  <si>
    <t>5300</t>
  </si>
  <si>
    <t>016</t>
  </si>
  <si>
    <t>018</t>
  </si>
  <si>
    <t>5400</t>
  </si>
  <si>
    <t>5600</t>
  </si>
  <si>
    <t>017</t>
  </si>
  <si>
    <t>5500</t>
  </si>
  <si>
    <t>6650</t>
  </si>
  <si>
    <t>052</t>
  </si>
  <si>
    <t>Summer Institute/ Curriculum 2020-2021</t>
  </si>
  <si>
    <t>ATTS 2021</t>
  </si>
  <si>
    <t>CAM/Advisor Mtgs 2020-2021</t>
  </si>
  <si>
    <t>Events 2020-2021</t>
  </si>
  <si>
    <t>Memberships</t>
  </si>
  <si>
    <t>4000</t>
  </si>
  <si>
    <t>4100</t>
  </si>
  <si>
    <t>4900</t>
  </si>
  <si>
    <t>102</t>
  </si>
  <si>
    <t>104</t>
  </si>
  <si>
    <t>105</t>
  </si>
  <si>
    <t>106</t>
  </si>
  <si>
    <t>Recommended Job ID</t>
  </si>
  <si>
    <t>Recommended NEW NAME for Expense Line</t>
  </si>
  <si>
    <t>CAM Artists</t>
  </si>
  <si>
    <t>CAM Supplies</t>
  </si>
  <si>
    <t>CAM Space Rental</t>
  </si>
  <si>
    <t>Dept</t>
  </si>
  <si>
    <t>G</t>
  </si>
  <si>
    <t>T</t>
  </si>
  <si>
    <t>Honoree Rec Space Rental</t>
  </si>
  <si>
    <t>Teacher Rec Entertainment</t>
  </si>
  <si>
    <t>Holiday Party Space Rental</t>
  </si>
  <si>
    <t>Holiday Party Caterer</t>
  </si>
  <si>
    <t>CAM Travel</t>
  </si>
  <si>
    <t>Summer Institute Equipment</t>
  </si>
  <si>
    <t>CAM Equipment</t>
  </si>
  <si>
    <t>ATTS Supplies</t>
  </si>
  <si>
    <t>Teacher Celeb Artists</t>
  </si>
  <si>
    <t>Honoree Rec Accessibility</t>
  </si>
  <si>
    <t>Honoree Rec Equipment</t>
  </si>
  <si>
    <t>CAM Accessibility</t>
  </si>
  <si>
    <t>Teacher Celeb Accessibility</t>
  </si>
  <si>
    <t>Teacher Celeb Equipment</t>
  </si>
  <si>
    <t>Teacher Celeb Space Rental</t>
  </si>
  <si>
    <t>Honoree Rec F&amp;B</t>
  </si>
  <si>
    <t>Teacher Celeb Supplies</t>
  </si>
  <si>
    <t>Educator Workshop Space Rental</t>
  </si>
  <si>
    <t>Honoree Rec Supplies</t>
  </si>
  <si>
    <t>CAM F&amp;B</t>
  </si>
  <si>
    <t>FY 2020 Budget</t>
  </si>
  <si>
    <t>Last Year End Actual</t>
  </si>
  <si>
    <t>Corp (incl co foundations)</t>
  </si>
  <si>
    <t>101</t>
  </si>
  <si>
    <t>Transfer to Unrestricted Income</t>
  </si>
  <si>
    <t>Transfer to Unrest Inc-Institu</t>
  </si>
  <si>
    <t>Transfer to Unrest-ATTS</t>
  </si>
  <si>
    <t>XX999</t>
  </si>
  <si>
    <t>100</t>
  </si>
  <si>
    <t>Earned Revenues</t>
  </si>
  <si>
    <t>Contributed Revenues</t>
  </si>
  <si>
    <t xml:space="preserve">Honoree Reception (at Muse Machine Musical) </t>
  </si>
  <si>
    <t>Teacher Rec Marketing/Publicity</t>
  </si>
  <si>
    <t>Teacher Celeb Marketing/Publicity</t>
  </si>
  <si>
    <t>Project Budgets before wages/teacher fees</t>
  </si>
  <si>
    <t>Curriculum Consultant: Lesson Plan Observations</t>
  </si>
  <si>
    <t>Curriculum Consultant: Attendance at SI 2020</t>
  </si>
  <si>
    <t>Curriculum Consultant: Curriculum Workshops</t>
  </si>
  <si>
    <t>Curriculum Consultant: Lesson Plan Enhancements</t>
  </si>
  <si>
    <t>Equipment</t>
  </si>
  <si>
    <t>F&amp;B</t>
  </si>
  <si>
    <t>Artist Travel (&amp; lodging)</t>
  </si>
  <si>
    <t>Accessibilty</t>
  </si>
  <si>
    <t>ATTS Accessibilty</t>
  </si>
  <si>
    <t>Expenses Before Wages/Salary/Fringes</t>
  </si>
  <si>
    <t>Total Revenues Before Distributions</t>
  </si>
  <si>
    <t>Less Teacher Celebration (has its own account codes)</t>
  </si>
  <si>
    <t>Dayton Power &amp; Light Foundation</t>
  </si>
  <si>
    <t>Summer Institute &amp; Curriculum Follow-Up Total</t>
  </si>
  <si>
    <t>The Fred &amp; Alice Wallace Charitable Foundation</t>
  </si>
  <si>
    <t>The Mary H. Kittredge Fund</t>
  </si>
  <si>
    <t>S</t>
  </si>
  <si>
    <t>Meeting #5</t>
  </si>
  <si>
    <t>ATTS 2022</t>
  </si>
  <si>
    <t>FY 2022 Budget Totals</t>
  </si>
  <si>
    <t xml:space="preserve"> Advisor Mtgs</t>
  </si>
  <si>
    <t>Events</t>
  </si>
  <si>
    <t>yes?</t>
  </si>
  <si>
    <t>Something related to SI 2021</t>
  </si>
  <si>
    <t>Summer Institute/ Curriculum 2021-2022</t>
  </si>
  <si>
    <t>Meeting #2</t>
  </si>
  <si>
    <t>Less Arts in Context</t>
  </si>
  <si>
    <t>TBD</t>
  </si>
  <si>
    <t>5800</t>
  </si>
  <si>
    <t>5650</t>
  </si>
  <si>
    <t>5900</t>
  </si>
  <si>
    <t>FY 2021 Budget</t>
  </si>
  <si>
    <t>Intern: Teacher Programs General Support</t>
  </si>
  <si>
    <t>Meeting #7</t>
  </si>
  <si>
    <t>Other Funding?</t>
  </si>
  <si>
    <t>FY 2019 Actual</t>
  </si>
  <si>
    <t>Educator Workshops</t>
  </si>
  <si>
    <t>5650 or 5800?</t>
  </si>
  <si>
    <t>Ed Workshop Artists</t>
  </si>
  <si>
    <t>Ed Workshop Travel</t>
  </si>
  <si>
    <t>Ed Workshop Marketing/Publicity</t>
  </si>
  <si>
    <t>Ed Workshop Supplies</t>
  </si>
  <si>
    <t>Ed Workshop F &amp; B</t>
  </si>
  <si>
    <t>Ed Workshop Accessibility</t>
  </si>
  <si>
    <t>Ed Workshop Equipment</t>
  </si>
  <si>
    <t>Sum Inst Artists</t>
  </si>
  <si>
    <t>Sum Inst Travel</t>
  </si>
  <si>
    <t>Sum Inst Mktg/Pub</t>
  </si>
  <si>
    <t>Sum Inst Supplies</t>
  </si>
  <si>
    <t>Sum Inst Space Rental</t>
  </si>
  <si>
    <t>Sum Inst Food Bev</t>
  </si>
  <si>
    <t>Sum Inst Accessibility</t>
  </si>
  <si>
    <t>Teacher Celeb F &amp; B</t>
  </si>
  <si>
    <t>SI artist TBD</t>
  </si>
  <si>
    <t>Meeting #8</t>
  </si>
  <si>
    <t>Muse For Educator Meetings, Workshops, and Events 2021-22</t>
  </si>
  <si>
    <t>Ohio Arts Council (Arts Partnership)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</si>
</sst>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* #,##0.00;\(&quot;$&quot;* #,##0.00\)"/>
    <numFmt numFmtId="165" formatCode="#,##0.00;\(#,##0.00\)"/>
    <numFmt numFmtId="166" formatCode="m/d/yy;@"/>
    <numFmt numFmtId="167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left"/>
    </xf>
    <xf numFmtId="165" fontId="0" fillId="0" borderId="4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2" xfId="0" applyBorder="1"/>
    <xf numFmtId="0" fontId="1" fillId="0" borderId="2" xfId="0" applyFont="1" applyBorder="1"/>
    <xf numFmtId="3" fontId="2" fillId="0" borderId="0" xfId="0" applyNumberFormat="1" applyFont="1" applyBorder="1"/>
    <xf numFmtId="38" fontId="2" fillId="0" borderId="8" xfId="0" applyNumberFormat="1" applyFont="1" applyBorder="1" applyAlignment="1">
      <alignment horizontal="right"/>
    </xf>
    <xf numFmtId="0" fontId="1" fillId="0" borderId="0" xfId="0" applyFont="1"/>
    <xf numFmtId="17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0" xfId="0" applyBorder="1"/>
    <xf numFmtId="0" fontId="0" fillId="0" borderId="0" xfId="0" applyFont="1"/>
    <xf numFmtId="166" fontId="0" fillId="0" borderId="0" xfId="0" applyNumberFormat="1"/>
    <xf numFmtId="166" fontId="0" fillId="0" borderId="2" xfId="0" applyNumberFormat="1" applyBorder="1"/>
    <xf numFmtId="0" fontId="0" fillId="3" borderId="0" xfId="0" applyFill="1"/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/>
    </xf>
    <xf numFmtId="38" fontId="0" fillId="2" borderId="6" xfId="0" applyNumberFormat="1" applyFill="1" applyBorder="1" applyAlignment="1">
      <alignment horizontal="right"/>
    </xf>
    <xf numFmtId="38" fontId="0" fillId="2" borderId="3" xfId="0" applyNumberForma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38" fontId="2" fillId="2" borderId="10" xfId="0" applyNumberFormat="1" applyFont="1" applyFill="1" applyBorder="1" applyAlignment="1">
      <alignment horizontal="right"/>
    </xf>
    <xf numFmtId="167" fontId="0" fillId="0" borderId="0" xfId="0" applyNumberFormat="1" applyAlignment="1">
      <alignment horizontal="left"/>
    </xf>
    <xf numFmtId="38" fontId="2" fillId="2" borderId="11" xfId="0" applyNumberFormat="1" applyFont="1" applyFill="1" applyBorder="1" applyAlignment="1">
      <alignment horizontal="right"/>
    </xf>
    <xf numFmtId="0" fontId="2" fillId="0" borderId="0" xfId="0" applyFont="1" applyFill="1"/>
    <xf numFmtId="38" fontId="2" fillId="0" borderId="0" xfId="0" applyNumberFormat="1" applyFont="1" applyFill="1" applyBorder="1" applyAlignment="1">
      <alignment horizontal="right"/>
    </xf>
    <xf numFmtId="0" fontId="7" fillId="0" borderId="0" xfId="2" applyFont="1" applyFill="1" applyBorder="1"/>
    <xf numFmtId="0" fontId="7" fillId="0" borderId="0" xfId="2" applyFont="1" applyFill="1"/>
    <xf numFmtId="167" fontId="7" fillId="0" borderId="0" xfId="2" applyNumberFormat="1" applyFont="1" applyFill="1"/>
    <xf numFmtId="0" fontId="0" fillId="3" borderId="0" xfId="0" applyFill="1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9" fontId="2" fillId="6" borderId="10" xfId="0" applyNumberFormat="1" applyFont="1" applyFill="1" applyBorder="1" applyAlignment="1">
      <alignment horizontal="left"/>
    </xf>
    <xf numFmtId="38" fontId="2" fillId="6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left"/>
    </xf>
    <xf numFmtId="38" fontId="2" fillId="0" borderId="1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49" fontId="2" fillId="7" borderId="10" xfId="0" applyNumberFormat="1" applyFont="1" applyFill="1" applyBorder="1" applyAlignment="1">
      <alignment horizontal="left"/>
    </xf>
    <xf numFmtId="38" fontId="2" fillId="7" borderId="10" xfId="0" applyNumberFormat="1" applyFont="1" applyFill="1" applyBorder="1" applyAlignment="1">
      <alignment horizontal="right"/>
    </xf>
    <xf numFmtId="49" fontId="2" fillId="8" borderId="10" xfId="0" applyNumberFormat="1" applyFont="1" applyFill="1" applyBorder="1" applyAlignment="1">
      <alignment horizontal="left"/>
    </xf>
    <xf numFmtId="38" fontId="2" fillId="8" borderId="10" xfId="0" applyNumberFormat="1" applyFont="1" applyFill="1" applyBorder="1" applyAlignment="1">
      <alignment horizontal="right"/>
    </xf>
    <xf numFmtId="49" fontId="2" fillId="5" borderId="10" xfId="0" applyNumberFormat="1" applyFont="1" applyFill="1" applyBorder="1" applyAlignment="1">
      <alignment horizontal="left"/>
    </xf>
    <xf numFmtId="38" fontId="2" fillId="5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left"/>
    </xf>
    <xf numFmtId="38" fontId="2" fillId="9" borderId="10" xfId="0" applyNumberFormat="1" applyFont="1" applyFill="1" applyBorder="1" applyAlignment="1">
      <alignment horizontal="right"/>
    </xf>
    <xf numFmtId="49" fontId="2" fillId="10" borderId="10" xfId="0" applyNumberFormat="1" applyFont="1" applyFill="1" applyBorder="1" applyAlignment="1">
      <alignment horizontal="left"/>
    </xf>
    <xf numFmtId="38" fontId="2" fillId="10" borderId="10" xfId="0" applyNumberFormat="1" applyFont="1" applyFill="1" applyBorder="1" applyAlignment="1">
      <alignment horizontal="right"/>
    </xf>
    <xf numFmtId="49" fontId="2" fillId="11" borderId="10" xfId="0" applyNumberFormat="1" applyFont="1" applyFill="1" applyBorder="1" applyAlignment="1">
      <alignment horizontal="left"/>
    </xf>
    <xf numFmtId="38" fontId="2" fillId="11" borderId="10" xfId="0" applyNumberFormat="1" applyFont="1" applyFill="1" applyBorder="1" applyAlignment="1">
      <alignment horizontal="right"/>
    </xf>
    <xf numFmtId="165" fontId="2" fillId="11" borderId="1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/>
    <xf numFmtId="49" fontId="3" fillId="0" borderId="10" xfId="0" applyNumberFormat="1" applyFont="1" applyBorder="1" applyAlignment="1">
      <alignment horizontal="left"/>
    </xf>
    <xf numFmtId="38" fontId="3" fillId="2" borderId="10" xfId="0" applyNumberFormat="1" applyFont="1" applyFill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right"/>
    </xf>
    <xf numFmtId="49" fontId="2" fillId="0" borderId="2" xfId="0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2" xfId="0" applyNumberFormat="1" applyFont="1" applyBorder="1" applyAlignment="1">
      <alignment horizontal="left"/>
    </xf>
    <xf numFmtId="38" fontId="2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/>
    <xf numFmtId="38" fontId="2" fillId="0" borderId="1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left"/>
    </xf>
    <xf numFmtId="38" fontId="2" fillId="0" borderId="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left"/>
    </xf>
    <xf numFmtId="38" fontId="0" fillId="0" borderId="5" xfId="0" applyNumberForma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38" fontId="4" fillId="2" borderId="9" xfId="0" applyNumberFormat="1" applyFont="1" applyFill="1" applyBorder="1" applyAlignment="1">
      <alignment horizontal="right"/>
    </xf>
    <xf numFmtId="6" fontId="10" fillId="12" borderId="10" xfId="0" applyNumberFormat="1" applyFont="1" applyFill="1" applyBorder="1"/>
    <xf numFmtId="38" fontId="2" fillId="2" borderId="12" xfId="0" applyNumberFormat="1" applyFont="1" applyFill="1" applyBorder="1" applyAlignment="1">
      <alignment horizontal="right"/>
    </xf>
    <xf numFmtId="38" fontId="3" fillId="2" borderId="5" xfId="0" applyNumberFormat="1" applyFont="1" applyFill="1" applyBorder="1" applyAlignment="1">
      <alignment horizontal="right"/>
    </xf>
    <xf numFmtId="38" fontId="0" fillId="2" borderId="0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4" fillId="2" borderId="15" xfId="0" applyNumberFormat="1" applyFont="1" applyFill="1" applyBorder="1" applyAlignment="1">
      <alignment horizontal="right"/>
    </xf>
    <xf numFmtId="38" fontId="0" fillId="2" borderId="16" xfId="0" applyNumberFormat="1" applyFill="1" applyBorder="1" applyAlignment="1">
      <alignment horizontal="right"/>
    </xf>
    <xf numFmtId="38" fontId="4" fillId="2" borderId="17" xfId="0" applyNumberFormat="1" applyFont="1" applyFill="1" applyBorder="1" applyAlignment="1">
      <alignment horizontal="right"/>
    </xf>
    <xf numFmtId="38" fontId="2" fillId="10" borderId="7" xfId="0" applyNumberFormat="1" applyFont="1" applyFill="1" applyBorder="1" applyAlignment="1">
      <alignment horizontal="right"/>
    </xf>
    <xf numFmtId="38" fontId="2" fillId="2" borderId="0" xfId="0" applyNumberFormat="1" applyFont="1" applyFill="1" applyBorder="1" applyAlignment="1">
      <alignment horizontal="right"/>
    </xf>
    <xf numFmtId="38" fontId="2" fillId="2" borderId="16" xfId="0" applyNumberFormat="1" applyFont="1" applyFill="1" applyBorder="1" applyAlignment="1">
      <alignment horizontal="right"/>
    </xf>
    <xf numFmtId="38" fontId="2" fillId="2" borderId="14" xfId="0" applyNumberFormat="1" applyFont="1" applyFill="1" applyBorder="1" applyAlignment="1">
      <alignment horizontal="right"/>
    </xf>
    <xf numFmtId="38" fontId="2" fillId="2" borderId="2" xfId="0" applyNumberFormat="1" applyFont="1" applyFill="1" applyBorder="1" applyAlignment="1">
      <alignment horizontal="right"/>
    </xf>
    <xf numFmtId="0" fontId="8" fillId="0" borderId="0" xfId="0" applyFont="1"/>
    <xf numFmtId="0" fontId="0" fillId="0" borderId="18" xfId="0" applyBorder="1"/>
    <xf numFmtId="0" fontId="0" fillId="0" borderId="10" xfId="0" applyBorder="1"/>
    <xf numFmtId="0" fontId="0" fillId="0" borderId="10" xfId="0" applyFill="1" applyBorder="1"/>
    <xf numFmtId="165" fontId="2" fillId="11" borderId="19" xfId="0" applyNumberFormat="1" applyFont="1" applyFill="1" applyBorder="1" applyAlignment="1">
      <alignment horizontal="right"/>
    </xf>
    <xf numFmtId="0" fontId="11" fillId="0" borderId="0" xfId="0" applyFont="1"/>
    <xf numFmtId="0" fontId="11" fillId="12" borderId="10" xfId="0" applyFont="1" applyFill="1" applyBorder="1"/>
    <xf numFmtId="0" fontId="11" fillId="0" borderId="10" xfId="0" applyFont="1" applyBorder="1"/>
    <xf numFmtId="38" fontId="3" fillId="2" borderId="13" xfId="0" applyNumberFormat="1" applyFont="1" applyFill="1" applyBorder="1" applyAlignment="1">
      <alignment horizontal="right"/>
    </xf>
    <xf numFmtId="38" fontId="3" fillId="0" borderId="10" xfId="0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167" fontId="0" fillId="0" borderId="0" xfId="0" applyNumberFormat="1"/>
    <xf numFmtId="38" fontId="2" fillId="0" borderId="6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center" wrapText="1"/>
    </xf>
    <xf numFmtId="38" fontId="2" fillId="0" borderId="20" xfId="0" applyNumberFormat="1" applyFont="1" applyFill="1" applyBorder="1" applyAlignment="1">
      <alignment horizontal="right"/>
    </xf>
    <xf numFmtId="38" fontId="2" fillId="0" borderId="14" xfId="0" applyNumberFormat="1" applyFont="1" applyFill="1" applyBorder="1" applyAlignment="1">
      <alignment horizontal="right"/>
    </xf>
    <xf numFmtId="38" fontId="2" fillId="2" borderId="20" xfId="0" applyNumberFormat="1" applyFont="1" applyFill="1" applyBorder="1" applyAlignment="1">
      <alignment horizontal="right"/>
    </xf>
    <xf numFmtId="38" fontId="2" fillId="2" borderId="13" xfId="0" applyNumberFormat="1" applyFont="1" applyFill="1" applyBorder="1" applyAlignment="1">
      <alignment horizontal="right"/>
    </xf>
    <xf numFmtId="38" fontId="4" fillId="2" borderId="11" xfId="0" applyNumberFormat="1" applyFont="1" applyFill="1" applyBorder="1" applyAlignment="1">
      <alignment horizontal="right"/>
    </xf>
    <xf numFmtId="38" fontId="2" fillId="10" borderId="14" xfId="0" applyNumberFormat="1" applyFont="1" applyFill="1" applyBorder="1" applyAlignment="1">
      <alignment horizontal="right"/>
    </xf>
    <xf numFmtId="38" fontId="2" fillId="10" borderId="20" xfId="0" applyNumberFormat="1" applyFont="1" applyFill="1" applyBorder="1" applyAlignment="1">
      <alignment horizontal="right"/>
    </xf>
    <xf numFmtId="38" fontId="2" fillId="9" borderId="20" xfId="0" applyNumberFormat="1" applyFont="1" applyFill="1" applyBorder="1" applyAlignment="1">
      <alignment horizontal="right"/>
    </xf>
    <xf numFmtId="38" fontId="2" fillId="6" borderId="20" xfId="0" applyNumberFormat="1" applyFont="1" applyFill="1" applyBorder="1" applyAlignment="1">
      <alignment horizontal="right"/>
    </xf>
    <xf numFmtId="38" fontId="2" fillId="5" borderId="20" xfId="0" applyNumberFormat="1" applyFont="1" applyFill="1" applyBorder="1" applyAlignment="1">
      <alignment horizontal="right"/>
    </xf>
    <xf numFmtId="38" fontId="2" fillId="7" borderId="20" xfId="0" applyNumberFormat="1" applyFont="1" applyFill="1" applyBorder="1" applyAlignment="1">
      <alignment horizontal="right"/>
    </xf>
    <xf numFmtId="38" fontId="2" fillId="8" borderId="20" xfId="0" applyNumberFormat="1" applyFont="1" applyFill="1" applyBorder="1" applyAlignment="1">
      <alignment horizontal="right"/>
    </xf>
    <xf numFmtId="38" fontId="2" fillId="11" borderId="20" xfId="0" applyNumberFormat="1" applyFont="1" applyFill="1" applyBorder="1" applyAlignment="1">
      <alignment horizontal="right"/>
    </xf>
    <xf numFmtId="38" fontId="4" fillId="3" borderId="16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center" wrapText="1"/>
    </xf>
    <xf numFmtId="38" fontId="2" fillId="0" borderId="16" xfId="0" applyNumberFormat="1" applyFont="1" applyFill="1" applyBorder="1" applyAlignment="1">
      <alignment horizontal="right"/>
    </xf>
    <xf numFmtId="38" fontId="2" fillId="0" borderId="13" xfId="0" applyNumberFormat="1" applyFont="1" applyFill="1" applyBorder="1" applyAlignment="1">
      <alignment horizontal="right"/>
    </xf>
    <xf numFmtId="0" fontId="2" fillId="0" borderId="16" xfId="0" applyFont="1" applyFill="1" applyBorder="1"/>
    <xf numFmtId="38" fontId="0" fillId="2" borderId="21" xfId="0" applyNumberForma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/>
    <xf numFmtId="38" fontId="0" fillId="0" borderId="16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0" fillId="0" borderId="22" xfId="0" applyNumberFormat="1" applyFill="1" applyBorder="1" applyAlignment="1">
      <alignment horizontal="right"/>
    </xf>
    <xf numFmtId="165" fontId="0" fillId="0" borderId="23" xfId="0" applyNumberFormat="1" applyFill="1" applyBorder="1" applyAlignment="1">
      <alignment horizontal="right"/>
    </xf>
    <xf numFmtId="44" fontId="0" fillId="0" borderId="0" xfId="1" applyFont="1"/>
    <xf numFmtId="44" fontId="1" fillId="0" borderId="0" xfId="1" applyFont="1" applyAlignment="1">
      <alignment horizontal="right"/>
    </xf>
    <xf numFmtId="3" fontId="0" fillId="3" borderId="0" xfId="0" applyNumberFormat="1" applyFill="1"/>
    <xf numFmtId="3" fontId="0" fillId="3" borderId="0" xfId="0" applyNumberForma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0" fillId="0" borderId="0" xfId="0" applyNumberFormat="1"/>
    <xf numFmtId="3" fontId="0" fillId="0" borderId="0" xfId="0" applyNumberFormat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2" xfId="0" applyNumberFormat="1" applyFont="1" applyBorder="1"/>
    <xf numFmtId="3" fontId="0" fillId="3" borderId="0" xfId="0" applyNumberFormat="1" applyFill="1" applyBorder="1" applyAlignment="1"/>
    <xf numFmtId="3" fontId="12" fillId="3" borderId="0" xfId="0" applyNumberFormat="1" applyFont="1" applyFill="1"/>
    <xf numFmtId="3" fontId="12" fillId="3" borderId="0" xfId="0" applyNumberFormat="1" applyFont="1" applyFill="1" applyBorder="1"/>
    <xf numFmtId="3" fontId="12" fillId="3" borderId="2" xfId="0" applyNumberFormat="1" applyFont="1" applyFill="1" applyBorder="1"/>
    <xf numFmtId="3" fontId="7" fillId="0" borderId="0" xfId="2" applyNumberFormat="1" applyFont="1" applyFill="1"/>
    <xf numFmtId="3" fontId="7" fillId="0" borderId="0" xfId="2" applyNumberFormat="1" applyFont="1" applyFill="1" applyBorder="1"/>
    <xf numFmtId="3" fontId="0" fillId="13" borderId="1" xfId="0" applyNumberFormat="1" applyFill="1" applyBorder="1"/>
    <xf numFmtId="165" fontId="3" fillId="0" borderId="16" xfId="0" applyNumberFormat="1" applyFont="1" applyFill="1" applyBorder="1" applyAlignment="1">
      <alignment horizontal="right"/>
    </xf>
    <xf numFmtId="49" fontId="2" fillId="13" borderId="10" xfId="0" applyNumberFormat="1" applyFont="1" applyFill="1" applyBorder="1" applyAlignment="1">
      <alignment horizontal="left"/>
    </xf>
    <xf numFmtId="167" fontId="0" fillId="3" borderId="0" xfId="0" applyNumberFormat="1" applyFill="1"/>
    <xf numFmtId="167" fontId="14" fillId="0" borderId="0" xfId="0" applyNumberFormat="1" applyFont="1"/>
    <xf numFmtId="167" fontId="14" fillId="0" borderId="0" xfId="0" applyNumberFormat="1" applyFont="1" applyFill="1"/>
    <xf numFmtId="0" fontId="0" fillId="0" borderId="0" xfId="0" applyFill="1"/>
    <xf numFmtId="0" fontId="0" fillId="0" borderId="0" xfId="0" applyFont="1" applyBorder="1"/>
    <xf numFmtId="0" fontId="10" fillId="12" borderId="5" xfId="0" applyFont="1" applyFill="1" applyBorder="1" applyAlignment="1">
      <alignment horizontal="left"/>
    </xf>
    <xf numFmtId="0" fontId="5" fillId="14" borderId="10" xfId="3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15" borderId="10" xfId="4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6" borderId="0" xfId="0" applyFill="1" applyAlignment="1">
      <alignment horizontal="center"/>
    </xf>
    <xf numFmtId="0" fontId="13" fillId="0" borderId="1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</cellXfs>
  <cellStyles count="5">
    <cellStyle name="60% - Accent3" xfId="3" builtinId="40"/>
    <cellStyle name="60% - Accent4" xfId="4" builtinId="44"/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D2C88DFF-44FF-4592-97CE-FF748819B8CE}" userId="c7d3f41b41f4ea87" providerId="Windows Live"/>
  <person displayName="Emily Gray" id="{31C57991-18CD-4E72-9DFB-0A58721D3E89}" userId="S::emily@musemachine.com::b425f600-ef2a-4c5f-b152-b172ff2c11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5" dT="2020-05-20T17:19:21.51" personId="{D2C88DFF-44FF-4592-97CE-FF748819B8CE}" id="{FDA8190C-1B55-4A1E-866A-EDE1781FCE65}">
    <text>Lots of new/unbudgeted expenses related to this event in FY20. Space rental, AV, bartender, linens all cost when they had not before.</text>
  </threadedComment>
  <threadedComment ref="G74" dT="2020-05-20T16:49:04.13" personId="{D2C88DFF-44FF-4592-97CE-FF748819B8CE}" id="{8CC45EAF-D9E8-456A-9FDA-64D005C52ED9}">
    <text>Can we carry over anything here from FY20 since the virtual event is so much cheaper?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5" dT="2020-05-18T18:40:23.99" personId="{D2C88DFF-44FF-4592-97CE-FF748819B8CE}" id="{57F68DA1-22AB-431E-B840-377A64BDF9EE}">
    <text>Rental fees in the MAC were presumably forgiven in FY20. I can't expect that to continue. I also assumed increases in fees across the board to account for enhanced cleaning.</text>
  </threadedComment>
  <threadedComment ref="B6" dT="2021-04-12T18:55:07.24" personId="{31C57991-18CD-4E72-9DFB-0A58721D3E89}" id="{DB8476F9-E10F-4879-9F2C-E28BF852E8A5}">
    <text>Pending conversation with Lisa Wagner</text>
  </threadedComment>
  <threadedComment ref="L6" dT="2021-04-06T21:14:31.38" personId="{31C57991-18CD-4E72-9DFB-0A58721D3E89}" id="{263A6431-455B-4BB1-9D34-CB1261EDCD83}">
    <text>Want to give advisors a free Muse t-shirt on this day.</text>
  </threadedComment>
  <threadedComment ref="B10" dT="2021-04-07T19:17:01.63" personId="{31C57991-18CD-4E72-9DFB-0A58721D3E89}" id="{F3F8EBAE-4BD5-4FB0-BFDE-EE4AC976C7FD}">
    <text>alternate date is Dec 14, 2021</text>
  </threadedComment>
  <threadedComment ref="G10" dT="2021-04-30T16:55:24.19" personId="{31C57991-18CD-4E72-9DFB-0A58721D3E89}" id="{4072472B-73CB-4580-B8D0-F9A318827042}">
    <text>Perhaps DCDC or Stivers Jazz Band</text>
  </threadedComment>
  <threadedComment ref="I10" dT="2020-05-18T18:41:58.37" personId="{D2C88DFF-44FF-4592-97CE-FF748819B8CE}" id="{42D8A337-53FC-48E4-96F3-E628389CE4E6}">
    <text>Could this fee be credited to our agreement with the library for 2 free uses, or whatever it is?</text>
  </threadedComment>
  <threadedComment ref="K10" dT="2021-04-07T19:17:25.73" personId="{31C57991-18CD-4E72-9DFB-0A58721D3E89}" id="{39251F4E-A00F-4B5F-8DED-777BACA8F402}">
    <text>will order thru caterer again this year</text>
  </threadedComment>
  <threadedComment ref="G12" dT="2021-04-30T16:22:46.56" personId="{31C57991-18CD-4E72-9DFB-0A58721D3E89}" id="{34921D1A-040A-488E-A7E7-B222015E5219}">
    <text>This presentation is part of their in-school contract and not separately compensated.</text>
  </threadedComment>
  <threadedComment ref="B39" dT="2020-05-18T16:52:35.51" personId="{D2C88DFF-44FF-4592-97CE-FF748819B8CE}" id="{A23E6CBD-DB0A-4E5B-9A2E-96280B9A8E34}">
    <text>Would be cancelled if musical is cancelled.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" dT="2020-05-18T19:27:34.69" personId="{D2C88DFF-44FF-4592-97CE-FF748819B8CE}" id="{DC2BCE87-08E2-4FBE-B64C-2550F1D30A9D}">
    <text>My column for suggested Job ID codes.</text>
  </threadedComment>
  <threadedComment ref="H3" dT="2020-05-19T02:02:14.12" personId="{D2C88DFF-44FF-4592-97CE-FF748819B8CE}" id="{C55C18EB-8649-448B-8983-1EC13A9D4F79}">
    <text>Costs covered by operations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zoomScaleNormal="100" workbookViewId="0">
      <pane ySplit="1" topLeftCell="A2" activePane="bottomLeft" state="frozen"/>
      <selection pane="bottomLeft" activeCell="A19" sqref="A19"/>
    </sheetView>
  </sheetViews>
  <sheetFormatPr defaultColWidth="9.140625" defaultRowHeight="12.75" x14ac:dyDescent="0.2"/>
  <cols>
    <col min="1" max="1" width="48.85546875" style="1" customWidth="1"/>
    <col min="2" max="2" width="28" style="1" hidden="1" customWidth="1"/>
    <col min="3" max="3" width="12" style="1" customWidth="1"/>
    <col min="4" max="4" width="5.5703125" style="1" customWidth="1"/>
    <col min="5" max="5" width="12" style="1" customWidth="1"/>
    <col min="6" max="6" width="12.140625" style="1" customWidth="1"/>
    <col min="7" max="7" width="8" style="1" customWidth="1"/>
    <col min="8" max="8" width="12.7109375" style="1" customWidth="1"/>
    <col min="9" max="9" width="10.5703125" style="1" customWidth="1"/>
    <col min="10" max="10" width="9.7109375" style="1" customWidth="1"/>
    <col min="11" max="11" width="8.7109375" style="1" bestFit="1" customWidth="1"/>
    <col min="12" max="12" width="10.140625" style="135" customWidth="1"/>
    <col min="13" max="13" width="10.28515625" style="1" customWidth="1"/>
    <col min="14" max="14" width="11.28515625" style="1" customWidth="1"/>
    <col min="15" max="15" width="9.140625" style="1" customWidth="1"/>
    <col min="16" max="16384" width="9.140625" style="1"/>
  </cols>
  <sheetData>
    <row r="1" spans="1:15" ht="52.5" customHeight="1" x14ac:dyDescent="0.2">
      <c r="A1" s="2" t="s">
        <v>15</v>
      </c>
      <c r="B1" s="2" t="s">
        <v>88</v>
      </c>
      <c r="C1" s="2" t="s">
        <v>57</v>
      </c>
      <c r="D1" s="2" t="s">
        <v>92</v>
      </c>
      <c r="E1" s="2" t="s">
        <v>58</v>
      </c>
      <c r="F1" s="22" t="s">
        <v>154</v>
      </c>
      <c r="G1" s="22" t="s">
        <v>148</v>
      </c>
      <c r="H1" s="22" t="s">
        <v>150</v>
      </c>
      <c r="I1" s="22" t="s">
        <v>166</v>
      </c>
      <c r="J1" s="22" t="s">
        <v>151</v>
      </c>
      <c r="K1" s="114" t="s">
        <v>149</v>
      </c>
      <c r="L1" s="129" t="s">
        <v>161</v>
      </c>
      <c r="M1" s="2" t="s">
        <v>115</v>
      </c>
      <c r="N1" s="2" t="s">
        <v>165</v>
      </c>
    </row>
    <row r="2" spans="1:15" x14ac:dyDescent="0.2">
      <c r="A2" s="28" t="s">
        <v>0</v>
      </c>
      <c r="B2" s="28"/>
      <c r="C2" s="4"/>
      <c r="D2" s="4"/>
      <c r="E2" s="4"/>
      <c r="F2" s="23"/>
      <c r="G2" s="23"/>
      <c r="H2" s="23"/>
      <c r="I2" s="23"/>
      <c r="J2" s="23"/>
      <c r="K2" s="98"/>
      <c r="L2" s="98"/>
    </row>
    <row r="3" spans="1:15" x14ac:dyDescent="0.2">
      <c r="A3" s="70" t="s">
        <v>124</v>
      </c>
      <c r="B3" s="28"/>
      <c r="C3" s="4"/>
      <c r="D3" s="4"/>
      <c r="E3" s="4"/>
      <c r="F3" s="23"/>
      <c r="G3" s="23"/>
      <c r="H3" s="23"/>
      <c r="I3" s="23"/>
      <c r="J3" s="23"/>
      <c r="K3" s="98"/>
      <c r="L3" s="98"/>
    </row>
    <row r="4" spans="1:15" x14ac:dyDescent="0.2">
      <c r="A4" s="42" t="s">
        <v>1</v>
      </c>
      <c r="B4" s="42"/>
      <c r="C4" s="42" t="s">
        <v>80</v>
      </c>
      <c r="D4" s="42" t="s">
        <v>94</v>
      </c>
      <c r="E4" s="42" t="s">
        <v>61</v>
      </c>
      <c r="F4" s="43"/>
      <c r="G4" s="43"/>
      <c r="H4" s="43"/>
      <c r="I4" s="43"/>
      <c r="J4" s="43"/>
      <c r="K4" s="115">
        <f>SUM(F4:J4)</f>
        <v>0</v>
      </c>
      <c r="L4" s="43">
        <v>480</v>
      </c>
      <c r="M4" s="44">
        <v>690</v>
      </c>
      <c r="N4" s="44">
        <v>762</v>
      </c>
    </row>
    <row r="5" spans="1:15" x14ac:dyDescent="0.2">
      <c r="A5" s="42" t="s">
        <v>2</v>
      </c>
      <c r="B5" s="42"/>
      <c r="C5" s="42" t="s">
        <v>81</v>
      </c>
      <c r="D5" s="42" t="s">
        <v>94</v>
      </c>
      <c r="E5" s="42" t="s">
        <v>61</v>
      </c>
      <c r="F5" s="43"/>
      <c r="G5" s="43"/>
      <c r="H5" s="43"/>
      <c r="I5" s="43"/>
      <c r="J5" s="43"/>
      <c r="K5" s="115">
        <f>SUM(F5:J5)</f>
        <v>0</v>
      </c>
      <c r="L5" s="43">
        <v>21600</v>
      </c>
      <c r="M5" s="44">
        <v>45000</v>
      </c>
      <c r="N5" s="44">
        <v>53105</v>
      </c>
    </row>
    <row r="6" spans="1:15" x14ac:dyDescent="0.2">
      <c r="A6" s="63"/>
      <c r="B6" s="63"/>
      <c r="C6" s="63"/>
      <c r="D6" s="66"/>
      <c r="E6" s="66"/>
      <c r="F6" s="33"/>
      <c r="G6" s="33"/>
      <c r="H6" s="33"/>
      <c r="I6" s="33"/>
      <c r="J6" s="33"/>
      <c r="K6" s="33"/>
      <c r="L6" s="130"/>
      <c r="M6" s="64"/>
      <c r="N6" s="64"/>
      <c r="O6" s="65"/>
    </row>
    <row r="7" spans="1:15" x14ac:dyDescent="0.2">
      <c r="A7" s="71" t="s">
        <v>125</v>
      </c>
      <c r="B7" s="67"/>
      <c r="C7" s="67"/>
      <c r="D7" s="69"/>
      <c r="E7" s="69"/>
      <c r="F7" s="72"/>
      <c r="G7" s="72"/>
      <c r="H7" s="72"/>
      <c r="I7" s="72"/>
      <c r="J7" s="72"/>
      <c r="K7" s="72"/>
      <c r="L7" s="116"/>
      <c r="M7" s="68"/>
      <c r="N7" s="68"/>
      <c r="O7" s="65"/>
    </row>
    <row r="8" spans="1:15" x14ac:dyDescent="0.2">
      <c r="A8" s="79" t="s">
        <v>3</v>
      </c>
      <c r="B8" s="79"/>
      <c r="C8" s="79" t="s">
        <v>82</v>
      </c>
      <c r="D8" s="79" t="s">
        <v>94</v>
      </c>
      <c r="E8" s="79" t="s">
        <v>118</v>
      </c>
      <c r="F8" s="80"/>
      <c r="G8" s="80"/>
      <c r="H8" s="80"/>
      <c r="I8" s="80"/>
      <c r="J8" s="80"/>
      <c r="K8" s="116">
        <f>SUM(F8:J8)</f>
        <v>0</v>
      </c>
      <c r="L8" s="80"/>
      <c r="M8" s="81">
        <v>10000</v>
      </c>
      <c r="N8" s="81">
        <v>10000</v>
      </c>
    </row>
    <row r="9" spans="1:15" x14ac:dyDescent="0.2">
      <c r="A9" s="42" t="s">
        <v>117</v>
      </c>
      <c r="B9" s="42"/>
      <c r="C9" s="42" t="s">
        <v>82</v>
      </c>
      <c r="D9" s="42" t="s">
        <v>94</v>
      </c>
      <c r="E9" s="42" t="s">
        <v>83</v>
      </c>
      <c r="F9" s="43"/>
      <c r="G9" s="43"/>
      <c r="H9" s="43"/>
      <c r="I9" s="43"/>
      <c r="J9" s="43"/>
      <c r="K9" s="116">
        <f>SUM(F9:J9)</f>
        <v>0</v>
      </c>
      <c r="L9" s="80"/>
      <c r="M9" s="44">
        <v>1000</v>
      </c>
      <c r="N9" s="44">
        <v>0</v>
      </c>
    </row>
    <row r="10" spans="1:15" x14ac:dyDescent="0.2">
      <c r="A10" s="42" t="s">
        <v>4</v>
      </c>
      <c r="B10" s="42"/>
      <c r="C10" s="42" t="s">
        <v>82</v>
      </c>
      <c r="D10" s="42" t="s">
        <v>94</v>
      </c>
      <c r="E10" s="42" t="s">
        <v>84</v>
      </c>
      <c r="F10" s="43"/>
      <c r="G10" s="43"/>
      <c r="H10" s="43"/>
      <c r="I10" s="43"/>
      <c r="J10" s="43"/>
      <c r="K10" s="116">
        <f>SUM(F10:J10)</f>
        <v>0</v>
      </c>
      <c r="L10" s="80">
        <v>28562</v>
      </c>
      <c r="M10" s="44">
        <v>14000</v>
      </c>
      <c r="N10" s="44">
        <v>10500</v>
      </c>
    </row>
    <row r="11" spans="1:15" x14ac:dyDescent="0.2">
      <c r="A11" s="42" t="s">
        <v>5</v>
      </c>
      <c r="B11" s="42"/>
      <c r="C11" s="42" t="s">
        <v>82</v>
      </c>
      <c r="D11" s="42" t="s">
        <v>94</v>
      </c>
      <c r="E11" s="42" t="s">
        <v>85</v>
      </c>
      <c r="F11" s="43"/>
      <c r="G11" s="43"/>
      <c r="H11" s="43"/>
      <c r="I11" s="43"/>
      <c r="J11" s="43"/>
      <c r="K11" s="116">
        <f>SUM(F11:J11)</f>
        <v>0</v>
      </c>
      <c r="L11" s="80"/>
      <c r="M11" s="44">
        <v>0</v>
      </c>
      <c r="N11" s="44">
        <v>0</v>
      </c>
    </row>
    <row r="12" spans="1:15" customFormat="1" ht="15" x14ac:dyDescent="0.25">
      <c r="A12" s="82" t="s">
        <v>22</v>
      </c>
      <c r="B12" s="82"/>
      <c r="C12" s="82" t="s">
        <v>82</v>
      </c>
      <c r="D12" s="82" t="s">
        <v>93</v>
      </c>
      <c r="E12" s="82" t="s">
        <v>86</v>
      </c>
      <c r="F12" s="111"/>
      <c r="G12" s="83"/>
      <c r="H12" s="83"/>
      <c r="I12" s="83"/>
      <c r="J12" s="83"/>
      <c r="K12" s="116">
        <f>SUM(F12:J12)</f>
        <v>0</v>
      </c>
      <c r="L12" s="113">
        <v>14090</v>
      </c>
      <c r="M12" s="84">
        <v>19000</v>
      </c>
      <c r="N12" s="85">
        <v>19828</v>
      </c>
    </row>
    <row r="13" spans="1:15" x14ac:dyDescent="0.2">
      <c r="A13" s="4"/>
      <c r="B13" s="4"/>
      <c r="C13" s="4"/>
      <c r="D13" s="4"/>
      <c r="E13" s="4"/>
      <c r="F13" s="78">
        <f t="shared" ref="F13:J13" si="0">SUM(F4:F12)</f>
        <v>0</v>
      </c>
      <c r="G13" s="78"/>
      <c r="H13" s="78">
        <f t="shared" si="0"/>
        <v>0</v>
      </c>
      <c r="I13" s="78">
        <f t="shared" si="0"/>
        <v>0</v>
      </c>
      <c r="J13" s="78">
        <f t="shared" si="0"/>
        <v>0</v>
      </c>
      <c r="K13" s="78">
        <f>SUM(K4:K12)</f>
        <v>0</v>
      </c>
      <c r="L13" s="131">
        <f t="shared" ref="L13:N13" si="1">SUM(L4:L12)</f>
        <v>64732</v>
      </c>
      <c r="M13" s="78">
        <f t="shared" si="1"/>
        <v>89690</v>
      </c>
      <c r="N13" s="78">
        <f t="shared" si="1"/>
        <v>94195</v>
      </c>
    </row>
    <row r="14" spans="1:15" x14ac:dyDescent="0.2">
      <c r="A14" s="6" t="s">
        <v>6</v>
      </c>
      <c r="B14" s="101"/>
      <c r="C14" s="73"/>
      <c r="D14" s="73"/>
      <c r="E14" s="74"/>
      <c r="F14" s="33"/>
      <c r="G14" s="33"/>
      <c r="H14" s="33"/>
      <c r="I14" s="33"/>
      <c r="J14" s="33"/>
      <c r="K14" s="33"/>
      <c r="L14" s="130"/>
      <c r="M14" s="75"/>
      <c r="N14" s="32"/>
    </row>
    <row r="15" spans="1:15" x14ac:dyDescent="0.2">
      <c r="A15" s="70" t="s">
        <v>119</v>
      </c>
      <c r="B15" s="4"/>
      <c r="C15" s="4"/>
      <c r="D15" s="4"/>
      <c r="E15" s="76"/>
      <c r="F15" s="75"/>
      <c r="G15" s="33"/>
      <c r="H15" s="33"/>
      <c r="I15" s="33"/>
      <c r="J15" s="33"/>
      <c r="K15" s="75"/>
      <c r="L15" s="132"/>
      <c r="M15" s="77"/>
      <c r="N15" s="12"/>
    </row>
    <row r="16" spans="1:15" s="59" customFormat="1" x14ac:dyDescent="0.2">
      <c r="A16" s="60" t="s">
        <v>120</v>
      </c>
      <c r="B16" s="60"/>
      <c r="C16" s="60" t="s">
        <v>122</v>
      </c>
      <c r="D16" s="60" t="s">
        <v>94</v>
      </c>
      <c r="E16" s="60" t="s">
        <v>123</v>
      </c>
      <c r="F16" s="43"/>
      <c r="G16" s="110"/>
      <c r="H16" s="61"/>
      <c r="I16" s="61"/>
      <c r="J16" s="61"/>
      <c r="K16" s="117">
        <f>SUM(F16)</f>
        <v>0</v>
      </c>
      <c r="L16" s="29">
        <v>7000</v>
      </c>
      <c r="M16" s="62">
        <v>14000</v>
      </c>
      <c r="N16" s="62">
        <v>17400</v>
      </c>
    </row>
    <row r="17" spans="1:14" s="59" customFormat="1" x14ac:dyDescent="0.2">
      <c r="A17" s="60" t="s">
        <v>121</v>
      </c>
      <c r="B17" s="60"/>
      <c r="C17" s="60" t="s">
        <v>122</v>
      </c>
      <c r="D17" s="60" t="s">
        <v>94</v>
      </c>
      <c r="E17" s="60" t="s">
        <v>61</v>
      </c>
      <c r="F17" s="111"/>
      <c r="G17" s="111"/>
      <c r="H17" s="90"/>
      <c r="I17" s="90"/>
      <c r="J17" s="90"/>
      <c r="K17" s="118">
        <f>SUM(G17)</f>
        <v>0</v>
      </c>
      <c r="L17" s="29">
        <v>15000</v>
      </c>
      <c r="M17" s="62">
        <v>18000</v>
      </c>
      <c r="N17" s="62">
        <v>24462</v>
      </c>
    </row>
    <row r="18" spans="1:14" customFormat="1" ht="15" x14ac:dyDescent="0.25">
      <c r="A18" s="5"/>
      <c r="B18" s="5"/>
      <c r="C18" s="5"/>
      <c r="D18" s="5"/>
      <c r="E18" s="5"/>
      <c r="F18" s="109">
        <f>SUM(F16:F17)</f>
        <v>0</v>
      </c>
      <c r="G18" s="109"/>
      <c r="H18" s="92"/>
      <c r="I18" s="92"/>
      <c r="J18" s="92"/>
      <c r="K18" s="92"/>
      <c r="L18" s="162">
        <f>SUM(L16:L17)</f>
        <v>22000</v>
      </c>
      <c r="M18" s="58">
        <f>SUM(M16:M17)</f>
        <v>32000</v>
      </c>
      <c r="N18" s="58">
        <f>SUM(N16:N17)</f>
        <v>41862</v>
      </c>
    </row>
    <row r="19" spans="1:14" customFormat="1" ht="15.75" thickBot="1" x14ac:dyDescent="0.3">
      <c r="A19" s="5"/>
      <c r="B19" s="5"/>
      <c r="C19" s="5"/>
      <c r="D19" s="5"/>
      <c r="E19" s="5"/>
      <c r="F19" s="94"/>
      <c r="G19" s="91"/>
      <c r="H19" s="91"/>
      <c r="I19" s="91"/>
      <c r="J19" s="91"/>
      <c r="K19" s="91"/>
      <c r="L19" s="136"/>
      <c r="M19" s="9"/>
      <c r="N19" s="9"/>
    </row>
    <row r="20" spans="1:14" ht="13.5" thickBot="1" x14ac:dyDescent="0.25">
      <c r="A20" s="28" t="s">
        <v>140</v>
      </c>
      <c r="B20" s="28"/>
      <c r="C20" s="28"/>
      <c r="D20" s="28"/>
      <c r="E20" s="28"/>
      <c r="F20" s="95">
        <f>SUM(F13+F18)</f>
        <v>0</v>
      </c>
      <c r="G20" s="87">
        <f t="shared" ref="G20:J20" si="2">SUM(G13+G18)</f>
        <v>0</v>
      </c>
      <c r="H20" s="87">
        <f t="shared" si="2"/>
        <v>0</v>
      </c>
      <c r="I20" s="87">
        <f t="shared" si="2"/>
        <v>0</v>
      </c>
      <c r="J20" s="87">
        <f t="shared" si="2"/>
        <v>0</v>
      </c>
      <c r="K20" s="119">
        <f>SUM(K13+K18)</f>
        <v>0</v>
      </c>
      <c r="L20" s="87">
        <f>SUM(L13+L18)</f>
        <v>86732</v>
      </c>
      <c r="M20" s="93">
        <f>SUM(M13+M18)</f>
        <v>121690</v>
      </c>
      <c r="N20" s="87">
        <f>SUM(N13+N18)</f>
        <v>136057</v>
      </c>
    </row>
    <row r="21" spans="1:14" customFormat="1" ht="15" x14ac:dyDescent="0.25">
      <c r="A21" s="5"/>
      <c r="B21" s="174"/>
      <c r="C21" s="174"/>
      <c r="D21" s="5"/>
      <c r="E21" s="5"/>
      <c r="F21" s="94"/>
      <c r="G21" s="91"/>
      <c r="H21" s="91"/>
      <c r="I21" s="91"/>
      <c r="J21" s="91"/>
      <c r="K21" s="91"/>
      <c r="L21" s="136"/>
      <c r="M21" s="137"/>
      <c r="N21" s="9"/>
    </row>
    <row r="22" spans="1:14" x14ac:dyDescent="0.2">
      <c r="A22" s="6" t="s">
        <v>6</v>
      </c>
      <c r="B22" s="6"/>
      <c r="C22" s="6"/>
      <c r="D22" s="6"/>
      <c r="E22" s="6"/>
      <c r="F22" s="98"/>
      <c r="G22" s="97"/>
      <c r="H22" s="97"/>
      <c r="I22" s="97"/>
      <c r="J22" s="97"/>
      <c r="K22" s="97"/>
      <c r="L22" s="130"/>
      <c r="M22" s="32"/>
      <c r="N22" s="32"/>
    </row>
    <row r="23" spans="1:14" x14ac:dyDescent="0.2">
      <c r="A23" s="28" t="s">
        <v>139</v>
      </c>
      <c r="B23" s="28"/>
      <c r="C23" s="4"/>
      <c r="D23" s="4"/>
      <c r="E23" s="4"/>
      <c r="F23" s="99"/>
      <c r="G23" s="100"/>
      <c r="H23" s="100"/>
      <c r="I23" s="100"/>
      <c r="J23" s="100"/>
      <c r="K23" s="100"/>
      <c r="L23" s="130"/>
      <c r="M23" s="32"/>
      <c r="N23" s="32"/>
    </row>
    <row r="24" spans="1:14" x14ac:dyDescent="0.2">
      <c r="A24" s="53" t="s">
        <v>175</v>
      </c>
      <c r="B24" s="53"/>
      <c r="C24" s="53" t="s">
        <v>59</v>
      </c>
      <c r="D24" s="53" t="s">
        <v>94</v>
      </c>
      <c r="E24" s="53" t="s">
        <v>60</v>
      </c>
      <c r="F24" s="96"/>
      <c r="G24" s="96"/>
      <c r="H24" s="96"/>
      <c r="I24" s="96"/>
      <c r="J24" s="96"/>
      <c r="K24" s="120">
        <f t="shared" ref="K24:K67" si="3">SUM(F24:J24)</f>
        <v>0</v>
      </c>
      <c r="L24" s="43">
        <v>31000</v>
      </c>
      <c r="M24" s="44">
        <v>23000</v>
      </c>
      <c r="N24" s="44">
        <v>26700</v>
      </c>
    </row>
    <row r="25" spans="1:14" x14ac:dyDescent="0.2">
      <c r="A25" s="53" t="s">
        <v>176</v>
      </c>
      <c r="B25" s="53"/>
      <c r="C25" s="53" t="s">
        <v>65</v>
      </c>
      <c r="D25" s="53" t="s">
        <v>94</v>
      </c>
      <c r="E25" s="53" t="s">
        <v>60</v>
      </c>
      <c r="F25" s="54"/>
      <c r="G25" s="54"/>
      <c r="H25" s="54"/>
      <c r="I25" s="54"/>
      <c r="J25" s="54"/>
      <c r="K25" s="121">
        <f t="shared" si="3"/>
        <v>0</v>
      </c>
      <c r="L25" s="43">
        <v>11624</v>
      </c>
      <c r="M25" s="44">
        <v>12000</v>
      </c>
      <c r="N25" s="44">
        <v>12355.13</v>
      </c>
    </row>
    <row r="26" spans="1:14" x14ac:dyDescent="0.2">
      <c r="A26" s="53" t="s">
        <v>177</v>
      </c>
      <c r="B26" s="53"/>
      <c r="C26" s="53" t="s">
        <v>66</v>
      </c>
      <c r="D26" s="53" t="s">
        <v>94</v>
      </c>
      <c r="E26" s="53" t="s">
        <v>60</v>
      </c>
      <c r="F26" s="54"/>
      <c r="G26" s="54"/>
      <c r="H26" s="54"/>
      <c r="I26" s="54"/>
      <c r="J26" s="54"/>
      <c r="K26" s="121">
        <f t="shared" si="3"/>
        <v>0</v>
      </c>
      <c r="L26" s="43">
        <v>497</v>
      </c>
      <c r="M26" s="44">
        <v>450</v>
      </c>
      <c r="N26" s="44">
        <v>443.21</v>
      </c>
    </row>
    <row r="27" spans="1:14" x14ac:dyDescent="0.2">
      <c r="A27" s="53" t="s">
        <v>178</v>
      </c>
      <c r="B27" s="53"/>
      <c r="C27" s="53" t="s">
        <v>69</v>
      </c>
      <c r="D27" s="53" t="s">
        <v>94</v>
      </c>
      <c r="E27" s="53" t="s">
        <v>60</v>
      </c>
      <c r="F27" s="54"/>
      <c r="G27" s="54"/>
      <c r="H27" s="54"/>
      <c r="I27" s="54"/>
      <c r="J27" s="54"/>
      <c r="K27" s="121">
        <f t="shared" si="3"/>
        <v>0</v>
      </c>
      <c r="L27" s="43">
        <v>500</v>
      </c>
      <c r="M27" s="44">
        <v>4000</v>
      </c>
      <c r="N27" s="44">
        <v>4412.0200000000004</v>
      </c>
    </row>
    <row r="28" spans="1:14" x14ac:dyDescent="0.2">
      <c r="A28" s="53" t="s">
        <v>179</v>
      </c>
      <c r="B28" s="53"/>
      <c r="C28" s="53" t="s">
        <v>72</v>
      </c>
      <c r="D28" s="53" t="s">
        <v>94</v>
      </c>
      <c r="E28" s="53" t="s">
        <v>60</v>
      </c>
      <c r="F28" s="54"/>
      <c r="G28" s="54"/>
      <c r="H28" s="54"/>
      <c r="I28" s="54"/>
      <c r="J28" s="54"/>
      <c r="K28" s="121">
        <f t="shared" si="3"/>
        <v>0</v>
      </c>
      <c r="L28" s="43">
        <v>2050</v>
      </c>
      <c r="M28" s="44">
        <v>100</v>
      </c>
      <c r="N28" s="44">
        <v>100</v>
      </c>
    </row>
    <row r="29" spans="1:14" x14ac:dyDescent="0.2">
      <c r="A29" s="53" t="s">
        <v>180</v>
      </c>
      <c r="B29" s="53"/>
      <c r="C29" s="53" t="s">
        <v>70</v>
      </c>
      <c r="D29" s="53" t="s">
        <v>94</v>
      </c>
      <c r="E29" s="53" t="s">
        <v>60</v>
      </c>
      <c r="F29" s="54"/>
      <c r="G29" s="54"/>
      <c r="H29" s="54"/>
      <c r="I29" s="54"/>
      <c r="J29" s="54"/>
      <c r="K29" s="121">
        <f t="shared" si="3"/>
        <v>0</v>
      </c>
      <c r="L29" s="43">
        <v>5290</v>
      </c>
      <c r="M29" s="44">
        <v>4500</v>
      </c>
      <c r="N29" s="44">
        <v>5058.6499999999996</v>
      </c>
    </row>
    <row r="30" spans="1:14" x14ac:dyDescent="0.2">
      <c r="A30" s="53" t="s">
        <v>11</v>
      </c>
      <c r="B30" s="53"/>
      <c r="C30" s="53" t="s">
        <v>73</v>
      </c>
      <c r="D30" s="53" t="s">
        <v>94</v>
      </c>
      <c r="E30" s="53" t="s">
        <v>60</v>
      </c>
      <c r="F30" s="54"/>
      <c r="G30" s="54"/>
      <c r="H30" s="54"/>
      <c r="I30" s="54"/>
      <c r="J30" s="54"/>
      <c r="K30" s="121">
        <f t="shared" si="3"/>
        <v>0</v>
      </c>
      <c r="L30" s="43">
        <v>8100</v>
      </c>
      <c r="M30" s="44">
        <v>10000</v>
      </c>
      <c r="N30" s="44">
        <v>15356.97</v>
      </c>
    </row>
    <row r="31" spans="1:14" ht="15.6" customHeight="1" x14ac:dyDescent="0.2">
      <c r="A31" s="53" t="s">
        <v>181</v>
      </c>
      <c r="B31" s="53"/>
      <c r="C31" s="53" t="s">
        <v>159</v>
      </c>
      <c r="D31" s="53" t="s">
        <v>94</v>
      </c>
      <c r="E31" s="53" t="s">
        <v>60</v>
      </c>
      <c r="F31" s="54"/>
      <c r="G31" s="54"/>
      <c r="H31" s="54"/>
      <c r="I31" s="54"/>
      <c r="J31" s="54"/>
      <c r="K31" s="121">
        <f t="shared" si="3"/>
        <v>0</v>
      </c>
      <c r="L31" s="43">
        <v>1215</v>
      </c>
      <c r="M31" s="44">
        <v>0</v>
      </c>
      <c r="N31" s="44">
        <v>0</v>
      </c>
    </row>
    <row r="32" spans="1:14" x14ac:dyDescent="0.2">
      <c r="A32" s="53" t="s">
        <v>100</v>
      </c>
      <c r="B32" s="53"/>
      <c r="C32" s="53" t="s">
        <v>158</v>
      </c>
      <c r="D32" s="53" t="s">
        <v>94</v>
      </c>
      <c r="E32" s="53" t="s">
        <v>60</v>
      </c>
      <c r="F32" s="54"/>
      <c r="G32" s="54"/>
      <c r="H32" s="54"/>
      <c r="I32" s="54"/>
      <c r="J32" s="54"/>
      <c r="K32" s="121">
        <f t="shared" si="3"/>
        <v>0</v>
      </c>
      <c r="L32" s="43">
        <v>1500</v>
      </c>
      <c r="M32" s="44">
        <v>0</v>
      </c>
      <c r="N32" s="44">
        <v>0</v>
      </c>
    </row>
    <row r="33" spans="1:17" x14ac:dyDescent="0.2">
      <c r="A33" s="51" t="s">
        <v>7</v>
      </c>
      <c r="B33" s="51"/>
      <c r="C33" s="51" t="s">
        <v>59</v>
      </c>
      <c r="D33" s="51" t="s">
        <v>94</v>
      </c>
      <c r="E33" s="51" t="s">
        <v>61</v>
      </c>
      <c r="F33" s="52"/>
      <c r="G33" s="52"/>
      <c r="H33" s="52"/>
      <c r="I33" s="52"/>
      <c r="J33" s="52"/>
      <c r="K33" s="122">
        <f t="shared" si="3"/>
        <v>0</v>
      </c>
      <c r="L33" s="43">
        <v>4500</v>
      </c>
      <c r="M33" s="44">
        <v>4500</v>
      </c>
      <c r="N33" s="44">
        <v>3100</v>
      </c>
    </row>
    <row r="34" spans="1:17" x14ac:dyDescent="0.2">
      <c r="A34" s="51" t="s">
        <v>8</v>
      </c>
      <c r="B34" s="51"/>
      <c r="C34" s="51" t="s">
        <v>64</v>
      </c>
      <c r="D34" s="51" t="s">
        <v>94</v>
      </c>
      <c r="E34" s="51" t="s">
        <v>61</v>
      </c>
      <c r="F34" s="52"/>
      <c r="G34" s="52"/>
      <c r="H34" s="52"/>
      <c r="I34" s="52"/>
      <c r="J34" s="52"/>
      <c r="K34" s="122">
        <f t="shared" si="3"/>
        <v>0</v>
      </c>
      <c r="L34" s="43">
        <v>40000</v>
      </c>
      <c r="M34" s="44">
        <v>40000</v>
      </c>
      <c r="N34" s="44">
        <v>42417.25</v>
      </c>
    </row>
    <row r="35" spans="1:17" ht="12.95" customHeight="1" x14ac:dyDescent="0.2">
      <c r="A35" s="51" t="s">
        <v>9</v>
      </c>
      <c r="B35" s="51"/>
      <c r="C35" s="51" t="s">
        <v>65</v>
      </c>
      <c r="D35" s="51" t="s">
        <v>94</v>
      </c>
      <c r="E35" s="51" t="s">
        <v>61</v>
      </c>
      <c r="F35" s="52"/>
      <c r="G35" s="52"/>
      <c r="H35" s="52"/>
      <c r="I35" s="52"/>
      <c r="J35" s="52"/>
      <c r="K35" s="122">
        <f t="shared" si="3"/>
        <v>0</v>
      </c>
      <c r="L35" s="43">
        <v>50000</v>
      </c>
      <c r="M35" s="44">
        <v>53000</v>
      </c>
      <c r="N35" s="44">
        <v>69124.36</v>
      </c>
    </row>
    <row r="36" spans="1:17" ht="12.95" customHeight="1" x14ac:dyDescent="0.2">
      <c r="A36" s="51" t="s">
        <v>102</v>
      </c>
      <c r="B36" s="51"/>
      <c r="C36" s="51" t="s">
        <v>69</v>
      </c>
      <c r="D36" s="51" t="s">
        <v>94</v>
      </c>
      <c r="E36" s="51" t="s">
        <v>61</v>
      </c>
      <c r="F36" s="52"/>
      <c r="G36" s="52"/>
      <c r="H36" s="52"/>
      <c r="I36" s="52"/>
      <c r="J36" s="52"/>
      <c r="K36" s="122">
        <f t="shared" si="3"/>
        <v>0</v>
      </c>
      <c r="L36" s="43">
        <v>500</v>
      </c>
      <c r="M36" s="44">
        <v>240.54</v>
      </c>
      <c r="N36" s="44">
        <v>3391.83</v>
      </c>
    </row>
    <row r="37" spans="1:17" x14ac:dyDescent="0.2">
      <c r="A37" s="51" t="s">
        <v>10</v>
      </c>
      <c r="B37" s="51"/>
      <c r="C37" s="51" t="s">
        <v>70</v>
      </c>
      <c r="D37" s="51" t="s">
        <v>94</v>
      </c>
      <c r="E37" s="51" t="s">
        <v>61</v>
      </c>
      <c r="F37" s="52"/>
      <c r="G37" s="52"/>
      <c r="H37" s="52"/>
      <c r="I37" s="52"/>
      <c r="J37" s="52"/>
      <c r="K37" s="122">
        <f t="shared" si="3"/>
        <v>0</v>
      </c>
      <c r="L37" s="43">
        <v>8500</v>
      </c>
      <c r="M37" s="44">
        <v>8500</v>
      </c>
      <c r="N37" s="44">
        <v>7601.22</v>
      </c>
    </row>
    <row r="38" spans="1:17" x14ac:dyDescent="0.2">
      <c r="A38" s="51" t="s">
        <v>12</v>
      </c>
      <c r="B38" s="51"/>
      <c r="C38" s="51" t="s">
        <v>73</v>
      </c>
      <c r="D38" s="51" t="s">
        <v>94</v>
      </c>
      <c r="E38" s="51" t="s">
        <v>61</v>
      </c>
      <c r="F38" s="52"/>
      <c r="G38" s="52"/>
      <c r="H38" s="52"/>
      <c r="I38" s="52"/>
      <c r="J38" s="52"/>
      <c r="K38" s="122">
        <f t="shared" si="3"/>
        <v>0</v>
      </c>
      <c r="L38" s="43">
        <v>360</v>
      </c>
      <c r="M38" s="44">
        <v>360</v>
      </c>
      <c r="N38" s="44">
        <v>2259.5</v>
      </c>
    </row>
    <row r="39" spans="1:17" x14ac:dyDescent="0.2">
      <c r="A39" s="51" t="s">
        <v>138</v>
      </c>
      <c r="B39" s="51"/>
      <c r="C39" s="51" t="s">
        <v>158</v>
      </c>
      <c r="D39" s="51" t="s">
        <v>94</v>
      </c>
      <c r="E39" s="51" t="s">
        <v>61</v>
      </c>
      <c r="F39" s="52"/>
      <c r="G39" s="52"/>
      <c r="H39" s="52"/>
      <c r="I39" s="52"/>
      <c r="J39" s="52"/>
      <c r="K39" s="122">
        <f t="shared" si="3"/>
        <v>0</v>
      </c>
      <c r="L39" s="43">
        <v>2500</v>
      </c>
      <c r="M39" s="44"/>
      <c r="N39" s="44"/>
    </row>
    <row r="40" spans="1:17" x14ac:dyDescent="0.2">
      <c r="A40" s="40" t="s">
        <v>168</v>
      </c>
      <c r="B40" s="40"/>
      <c r="C40" s="40" t="s">
        <v>59</v>
      </c>
      <c r="D40" s="40" t="s">
        <v>94</v>
      </c>
      <c r="E40" s="40" t="s">
        <v>63</v>
      </c>
      <c r="F40" s="41"/>
      <c r="G40" s="41"/>
      <c r="H40" s="41"/>
      <c r="I40" s="41">
        <f>'Muse for Educators'!G36</f>
        <v>0</v>
      </c>
      <c r="J40" s="41"/>
      <c r="K40" s="123">
        <f t="shared" si="3"/>
        <v>0</v>
      </c>
      <c r="L40" s="43">
        <v>0</v>
      </c>
      <c r="M40" s="44">
        <v>1450</v>
      </c>
      <c r="N40" s="44">
        <v>0</v>
      </c>
    </row>
    <row r="41" spans="1:17" ht="15.6" customHeight="1" x14ac:dyDescent="0.2">
      <c r="A41" s="40" t="s">
        <v>169</v>
      </c>
      <c r="B41" s="40"/>
      <c r="C41" s="40" t="s">
        <v>65</v>
      </c>
      <c r="D41" s="40" t="s">
        <v>94</v>
      </c>
      <c r="E41" s="40" t="s">
        <v>63</v>
      </c>
      <c r="F41" s="41"/>
      <c r="G41" s="41"/>
      <c r="H41" s="41"/>
      <c r="I41" s="41">
        <f>'Muse for Educators'!H36</f>
        <v>0</v>
      </c>
      <c r="J41" s="41"/>
      <c r="K41" s="123">
        <f t="shared" si="3"/>
        <v>0</v>
      </c>
      <c r="L41" s="43">
        <v>0</v>
      </c>
      <c r="M41" s="44">
        <v>0</v>
      </c>
      <c r="N41" s="44">
        <v>0</v>
      </c>
    </row>
    <row r="42" spans="1:17" ht="15.6" customHeight="1" x14ac:dyDescent="0.2">
      <c r="A42" s="40" t="s">
        <v>170</v>
      </c>
      <c r="B42" s="40"/>
      <c r="C42" s="40" t="s">
        <v>66</v>
      </c>
      <c r="D42" s="40" t="s">
        <v>94</v>
      </c>
      <c r="E42" s="40" t="s">
        <v>63</v>
      </c>
      <c r="F42" s="41"/>
      <c r="G42" s="41"/>
      <c r="H42" s="41"/>
      <c r="I42" s="41">
        <f>'Muse for Educators'!I36</f>
        <v>0</v>
      </c>
      <c r="J42" s="41"/>
      <c r="K42" s="123">
        <f t="shared" si="3"/>
        <v>0</v>
      </c>
      <c r="L42" s="43">
        <v>0</v>
      </c>
      <c r="M42" s="44">
        <v>0</v>
      </c>
      <c r="N42" s="44">
        <v>0</v>
      </c>
    </row>
    <row r="43" spans="1:17" ht="12.95" customHeight="1" x14ac:dyDescent="0.2">
      <c r="A43" s="40" t="s">
        <v>171</v>
      </c>
      <c r="B43" s="40"/>
      <c r="C43" s="40" t="s">
        <v>69</v>
      </c>
      <c r="D43" s="40" t="s">
        <v>94</v>
      </c>
      <c r="E43" s="40" t="s">
        <v>63</v>
      </c>
      <c r="F43" s="41"/>
      <c r="G43" s="41"/>
      <c r="H43" s="41"/>
      <c r="I43" s="41">
        <f>'Muse for Educators'!J36</f>
        <v>0</v>
      </c>
      <c r="J43" s="41"/>
      <c r="K43" s="123">
        <f t="shared" si="3"/>
        <v>0</v>
      </c>
      <c r="L43" s="43">
        <v>0</v>
      </c>
      <c r="M43" s="44">
        <v>320</v>
      </c>
      <c r="N43" s="44">
        <v>0</v>
      </c>
      <c r="O43" s="32"/>
      <c r="P43" s="32"/>
      <c r="Q43" s="32"/>
    </row>
    <row r="44" spans="1:17" ht="15.6" customHeight="1" x14ac:dyDescent="0.2">
      <c r="A44" s="40" t="s">
        <v>112</v>
      </c>
      <c r="B44" s="40"/>
      <c r="C44" s="40" t="s">
        <v>72</v>
      </c>
      <c r="D44" s="40" t="s">
        <v>94</v>
      </c>
      <c r="E44" s="40" t="s">
        <v>63</v>
      </c>
      <c r="F44" s="41"/>
      <c r="G44" s="41"/>
      <c r="H44" s="41"/>
      <c r="I44" s="41">
        <f>'Muse for Educators'!K36</f>
        <v>0</v>
      </c>
      <c r="J44" s="41"/>
      <c r="K44" s="123">
        <f t="shared" si="3"/>
        <v>0</v>
      </c>
      <c r="L44" s="43">
        <v>0</v>
      </c>
      <c r="M44" s="44">
        <v>0</v>
      </c>
      <c r="N44" s="44">
        <v>0</v>
      </c>
      <c r="O44" s="32"/>
      <c r="P44" s="32"/>
      <c r="Q44" s="32"/>
    </row>
    <row r="45" spans="1:17" x14ac:dyDescent="0.2">
      <c r="A45" s="40" t="s">
        <v>172</v>
      </c>
      <c r="B45" s="40"/>
      <c r="C45" s="40" t="s">
        <v>70</v>
      </c>
      <c r="D45" s="40" t="s">
        <v>94</v>
      </c>
      <c r="E45" s="40" t="s">
        <v>63</v>
      </c>
      <c r="F45" s="41"/>
      <c r="G45" s="41"/>
      <c r="H45" s="41"/>
      <c r="I45" s="41">
        <f>'Muse for Educators'!L36</f>
        <v>0</v>
      </c>
      <c r="J45" s="41"/>
      <c r="K45" s="123">
        <f t="shared" si="3"/>
        <v>0</v>
      </c>
      <c r="L45" s="43">
        <v>0</v>
      </c>
      <c r="M45" s="44">
        <v>600</v>
      </c>
      <c r="N45" s="44">
        <v>170.41</v>
      </c>
    </row>
    <row r="46" spans="1:17" x14ac:dyDescent="0.2">
      <c r="A46" s="40" t="s">
        <v>173</v>
      </c>
      <c r="B46" s="40"/>
      <c r="C46" s="40" t="s">
        <v>158</v>
      </c>
      <c r="D46" s="40" t="s">
        <v>94</v>
      </c>
      <c r="E46" s="40" t="s">
        <v>63</v>
      </c>
      <c r="F46" s="41"/>
      <c r="G46" s="41"/>
      <c r="H46" s="41"/>
      <c r="I46" s="41">
        <f>'Muse for Educators'!N36</f>
        <v>0</v>
      </c>
      <c r="J46" s="41"/>
      <c r="K46" s="123">
        <f t="shared" si="3"/>
        <v>0</v>
      </c>
      <c r="L46" s="43">
        <v>0</v>
      </c>
      <c r="M46" s="44">
        <v>0</v>
      </c>
      <c r="N46" s="44">
        <v>0</v>
      </c>
    </row>
    <row r="47" spans="1:17" ht="15.6" customHeight="1" x14ac:dyDescent="0.2">
      <c r="A47" s="40" t="s">
        <v>174</v>
      </c>
      <c r="B47" s="40"/>
      <c r="C47" s="40" t="s">
        <v>160</v>
      </c>
      <c r="D47" s="40" t="s">
        <v>94</v>
      </c>
      <c r="E47" s="40" t="s">
        <v>63</v>
      </c>
      <c r="F47" s="41"/>
      <c r="G47" s="41"/>
      <c r="H47" s="41"/>
      <c r="I47" s="41">
        <f>'Muse for Educators'!M36</f>
        <v>0</v>
      </c>
      <c r="J47" s="41"/>
      <c r="K47" s="123">
        <f t="shared" si="3"/>
        <v>0</v>
      </c>
      <c r="L47" s="43">
        <v>0</v>
      </c>
      <c r="M47" s="44">
        <v>0</v>
      </c>
      <c r="N47" s="44">
        <v>0</v>
      </c>
      <c r="O47" s="32"/>
      <c r="P47" s="32"/>
    </row>
    <row r="48" spans="1:17" ht="14.45" customHeight="1" x14ac:dyDescent="0.2">
      <c r="A48" s="49" t="s">
        <v>89</v>
      </c>
      <c r="B48" s="49"/>
      <c r="C48" s="49" t="s">
        <v>59</v>
      </c>
      <c r="D48" s="49" t="s">
        <v>94</v>
      </c>
      <c r="E48" s="49" t="s">
        <v>62</v>
      </c>
      <c r="F48" s="50"/>
      <c r="G48" s="50"/>
      <c r="H48" s="50">
        <f>'Muse for Educators'!G32</f>
        <v>0</v>
      </c>
      <c r="I48" s="50"/>
      <c r="J48" s="50"/>
      <c r="K48" s="124">
        <f t="shared" si="3"/>
        <v>0</v>
      </c>
      <c r="L48" s="43">
        <v>1000</v>
      </c>
      <c r="M48" s="44">
        <v>1400</v>
      </c>
      <c r="N48" s="44">
        <v>200</v>
      </c>
      <c r="O48" s="176"/>
      <c r="P48" s="177"/>
    </row>
    <row r="49" spans="1:17" ht="12.95" customHeight="1" x14ac:dyDescent="0.2">
      <c r="A49" s="49" t="s">
        <v>91</v>
      </c>
      <c r="B49" s="49"/>
      <c r="C49" s="49" t="s">
        <v>72</v>
      </c>
      <c r="D49" s="49" t="s">
        <v>94</v>
      </c>
      <c r="E49" s="49" t="s">
        <v>62</v>
      </c>
      <c r="F49" s="50"/>
      <c r="G49" s="50"/>
      <c r="H49" s="50">
        <f>'Muse for Educators'!I32</f>
        <v>0</v>
      </c>
      <c r="I49" s="50"/>
      <c r="J49" s="50"/>
      <c r="K49" s="124">
        <f t="shared" si="3"/>
        <v>0</v>
      </c>
      <c r="L49" s="43">
        <v>300</v>
      </c>
      <c r="M49" s="44">
        <v>0</v>
      </c>
      <c r="N49" s="44">
        <v>0</v>
      </c>
      <c r="O49" s="176"/>
      <c r="P49" s="177"/>
    </row>
    <row r="50" spans="1:17" ht="12.95" customHeight="1" x14ac:dyDescent="0.2">
      <c r="A50" s="49" t="s">
        <v>99</v>
      </c>
      <c r="B50" s="49"/>
      <c r="C50" s="49" t="s">
        <v>65</v>
      </c>
      <c r="D50" s="49" t="s">
        <v>94</v>
      </c>
      <c r="E50" s="49" t="s">
        <v>67</v>
      </c>
      <c r="F50" s="50"/>
      <c r="G50" s="50"/>
      <c r="H50" s="50">
        <f>'Muse for Educators'!H32</f>
        <v>0</v>
      </c>
      <c r="I50" s="50"/>
      <c r="J50" s="50"/>
      <c r="K50" s="124">
        <f t="shared" si="3"/>
        <v>0</v>
      </c>
      <c r="L50" s="43">
        <v>0</v>
      </c>
      <c r="M50" s="44">
        <v>0</v>
      </c>
      <c r="N50" s="44">
        <v>0</v>
      </c>
      <c r="O50" s="176"/>
      <c r="P50" s="177"/>
    </row>
    <row r="51" spans="1:17" x14ac:dyDescent="0.2">
      <c r="A51" s="49" t="s">
        <v>90</v>
      </c>
      <c r="B51" s="49"/>
      <c r="C51" s="49" t="s">
        <v>69</v>
      </c>
      <c r="D51" s="49" t="s">
        <v>94</v>
      </c>
      <c r="E51" s="49" t="s">
        <v>67</v>
      </c>
      <c r="F51" s="50"/>
      <c r="G51" s="50"/>
      <c r="H51" s="50">
        <f>SUM('Muse for Educators'!K32:L32)</f>
        <v>0</v>
      </c>
      <c r="I51" s="50"/>
      <c r="J51" s="50"/>
      <c r="K51" s="124">
        <f t="shared" si="3"/>
        <v>0</v>
      </c>
      <c r="L51" s="43">
        <v>1000</v>
      </c>
      <c r="M51" s="44">
        <v>1000</v>
      </c>
      <c r="N51" s="44">
        <v>363.86</v>
      </c>
      <c r="O51" s="176"/>
      <c r="P51" s="177"/>
    </row>
    <row r="52" spans="1:17" x14ac:dyDescent="0.2">
      <c r="A52" s="49" t="s">
        <v>114</v>
      </c>
      <c r="B52" s="49"/>
      <c r="C52" s="49" t="s">
        <v>70</v>
      </c>
      <c r="D52" s="49" t="s">
        <v>94</v>
      </c>
      <c r="E52" s="49" t="s">
        <v>67</v>
      </c>
      <c r="F52" s="50"/>
      <c r="G52" s="50"/>
      <c r="H52" s="50">
        <f>'Muse for Educators'!J32</f>
        <v>0</v>
      </c>
      <c r="I52" s="50"/>
      <c r="J52" s="50"/>
      <c r="K52" s="124">
        <f t="shared" si="3"/>
        <v>0</v>
      </c>
      <c r="L52" s="43">
        <v>1115</v>
      </c>
      <c r="M52" s="44">
        <v>5300</v>
      </c>
      <c r="N52" s="44">
        <v>2272.17</v>
      </c>
      <c r="O52" s="176"/>
      <c r="P52" s="177"/>
    </row>
    <row r="53" spans="1:17" x14ac:dyDescent="0.2">
      <c r="A53" s="49" t="s">
        <v>106</v>
      </c>
      <c r="B53" s="49"/>
      <c r="C53" s="49" t="s">
        <v>158</v>
      </c>
      <c r="D53" s="49" t="s">
        <v>94</v>
      </c>
      <c r="E53" s="49" t="s">
        <v>67</v>
      </c>
      <c r="F53" s="50"/>
      <c r="G53" s="50"/>
      <c r="H53" s="50">
        <f>'Muse for Educators'!N32</f>
        <v>0</v>
      </c>
      <c r="I53" s="50"/>
      <c r="J53" s="50"/>
      <c r="K53" s="124">
        <f t="shared" si="3"/>
        <v>0</v>
      </c>
      <c r="L53" s="43">
        <v>330</v>
      </c>
      <c r="M53" s="44">
        <v>0</v>
      </c>
      <c r="N53" s="44">
        <v>0</v>
      </c>
      <c r="O53" s="176"/>
      <c r="P53" s="177"/>
    </row>
    <row r="54" spans="1:17" ht="15.6" customHeight="1" x14ac:dyDescent="0.2">
      <c r="A54" s="49" t="s">
        <v>101</v>
      </c>
      <c r="B54" s="49"/>
      <c r="C54" s="49" t="s">
        <v>160</v>
      </c>
      <c r="D54" s="49" t="s">
        <v>94</v>
      </c>
      <c r="E54" s="49" t="s">
        <v>67</v>
      </c>
      <c r="F54" s="50"/>
      <c r="G54" s="50"/>
      <c r="H54" s="50">
        <f>'Muse for Educators'!M32</f>
        <v>0</v>
      </c>
      <c r="I54" s="50"/>
      <c r="J54" s="50"/>
      <c r="K54" s="124">
        <f t="shared" si="3"/>
        <v>0</v>
      </c>
      <c r="L54" s="43">
        <v>150</v>
      </c>
      <c r="M54" s="44">
        <v>0</v>
      </c>
      <c r="N54" s="44">
        <v>0</v>
      </c>
      <c r="O54" s="176"/>
      <c r="P54" s="177"/>
    </row>
    <row r="55" spans="1:17" ht="12.95" customHeight="1" x14ac:dyDescent="0.2">
      <c r="A55" s="45" t="s">
        <v>113</v>
      </c>
      <c r="B55" s="45"/>
      <c r="C55" s="45" t="s">
        <v>69</v>
      </c>
      <c r="D55" s="45" t="s">
        <v>94</v>
      </c>
      <c r="E55" s="45" t="s">
        <v>71</v>
      </c>
      <c r="F55" s="46"/>
      <c r="G55" s="46"/>
      <c r="H55" s="46"/>
      <c r="I55" s="46"/>
      <c r="J55" s="46">
        <f>SUM('Muse for Educators'!K39:L39)</f>
        <v>0</v>
      </c>
      <c r="K55" s="125">
        <f t="shared" si="3"/>
        <v>0</v>
      </c>
      <c r="L55" s="43">
        <v>200</v>
      </c>
      <c r="M55" s="44">
        <v>0</v>
      </c>
      <c r="N55" s="44">
        <v>0</v>
      </c>
      <c r="O55" s="32"/>
      <c r="P55" s="32"/>
    </row>
    <row r="56" spans="1:17" ht="15.6" customHeight="1" x14ac:dyDescent="0.2">
      <c r="A56" s="45" t="s">
        <v>97</v>
      </c>
      <c r="B56" s="45" t="s">
        <v>95</v>
      </c>
      <c r="C56" s="45" t="s">
        <v>72</v>
      </c>
      <c r="D56" s="45" t="s">
        <v>94</v>
      </c>
      <c r="E56" s="45" t="s">
        <v>71</v>
      </c>
      <c r="F56" s="46"/>
      <c r="G56" s="46"/>
      <c r="H56" s="46"/>
      <c r="I56" s="46"/>
      <c r="J56" s="46">
        <f>'Muse for Educators'!I39</f>
        <v>0</v>
      </c>
      <c r="K56" s="125">
        <f t="shared" si="3"/>
        <v>0</v>
      </c>
      <c r="L56" s="43">
        <v>300</v>
      </c>
      <c r="M56" s="44">
        <v>0</v>
      </c>
      <c r="N56" s="44">
        <v>0</v>
      </c>
      <c r="O56" s="32"/>
      <c r="P56" s="32"/>
    </row>
    <row r="57" spans="1:17" x14ac:dyDescent="0.2">
      <c r="A57" s="45" t="s">
        <v>98</v>
      </c>
      <c r="B57" s="45" t="s">
        <v>110</v>
      </c>
      <c r="C57" s="45" t="s">
        <v>70</v>
      </c>
      <c r="D57" s="45" t="s">
        <v>94</v>
      </c>
      <c r="E57" s="45" t="s">
        <v>71</v>
      </c>
      <c r="F57" s="46"/>
      <c r="G57" s="46"/>
      <c r="H57" s="46"/>
      <c r="I57" s="46"/>
      <c r="J57" s="46">
        <f>'Muse for Educators'!J39</f>
        <v>0</v>
      </c>
      <c r="K57" s="125">
        <f t="shared" si="3"/>
        <v>0</v>
      </c>
      <c r="L57" s="43">
        <v>1200</v>
      </c>
      <c r="M57" s="44">
        <v>1500</v>
      </c>
      <c r="N57" s="44">
        <v>802.12</v>
      </c>
    </row>
    <row r="58" spans="1:17" x14ac:dyDescent="0.2">
      <c r="A58" s="45" t="s">
        <v>104</v>
      </c>
      <c r="B58" s="45"/>
      <c r="C58" s="45" t="s">
        <v>159</v>
      </c>
      <c r="D58" s="45" t="s">
        <v>94</v>
      </c>
      <c r="E58" s="45" t="s">
        <v>71</v>
      </c>
      <c r="F58" s="46"/>
      <c r="G58" s="46"/>
      <c r="H58" s="46"/>
      <c r="I58" s="46"/>
      <c r="J58" s="46">
        <v>0</v>
      </c>
      <c r="K58" s="125">
        <f t="shared" si="3"/>
        <v>0</v>
      </c>
      <c r="L58" s="43">
        <v>60</v>
      </c>
      <c r="M58" s="44">
        <v>0</v>
      </c>
      <c r="N58" s="44">
        <v>0</v>
      </c>
    </row>
    <row r="59" spans="1:17" x14ac:dyDescent="0.2">
      <c r="A59" s="45" t="s">
        <v>105</v>
      </c>
      <c r="B59" s="45"/>
      <c r="C59" s="45" t="s">
        <v>158</v>
      </c>
      <c r="D59" s="45" t="s">
        <v>94</v>
      </c>
      <c r="E59" s="45" t="s">
        <v>71</v>
      </c>
      <c r="F59" s="46"/>
      <c r="G59" s="46"/>
      <c r="H59" s="46"/>
      <c r="I59" s="46"/>
      <c r="J59" s="46">
        <f>'Muse for Educators'!M39</f>
        <v>0</v>
      </c>
      <c r="K59" s="125">
        <f t="shared" si="3"/>
        <v>0</v>
      </c>
      <c r="L59" s="43">
        <v>120</v>
      </c>
      <c r="M59" s="44">
        <v>0</v>
      </c>
      <c r="N59" s="44">
        <v>0</v>
      </c>
    </row>
    <row r="60" spans="1:17" ht="12.95" customHeight="1" x14ac:dyDescent="0.2">
      <c r="A60" s="47" t="s">
        <v>96</v>
      </c>
      <c r="B60" s="47" t="s">
        <v>103</v>
      </c>
      <c r="C60" s="47" t="s">
        <v>59</v>
      </c>
      <c r="D60" s="47" t="s">
        <v>94</v>
      </c>
      <c r="E60" s="47" t="s">
        <v>68</v>
      </c>
      <c r="F60" s="48"/>
      <c r="G60" s="48"/>
      <c r="H60" s="48">
        <f>'Muse for Educators'!G10</f>
        <v>0</v>
      </c>
      <c r="I60" s="48"/>
      <c r="J60" s="48"/>
      <c r="K60" s="126">
        <f t="shared" si="3"/>
        <v>0</v>
      </c>
      <c r="L60" s="43">
        <v>300</v>
      </c>
      <c r="M60" s="44">
        <v>0</v>
      </c>
      <c r="N60" s="44">
        <v>0</v>
      </c>
    </row>
    <row r="61" spans="1:17" ht="12.95" customHeight="1" x14ac:dyDescent="0.2">
      <c r="A61" s="47" t="s">
        <v>127</v>
      </c>
      <c r="B61" s="47" t="s">
        <v>128</v>
      </c>
      <c r="C61" s="47" t="s">
        <v>66</v>
      </c>
      <c r="D61" s="47" t="s">
        <v>94</v>
      </c>
      <c r="E61" s="47" t="s">
        <v>68</v>
      </c>
      <c r="F61" s="48"/>
      <c r="G61" s="48"/>
      <c r="H61" s="48">
        <v>0</v>
      </c>
      <c r="I61" s="48"/>
      <c r="J61" s="48"/>
      <c r="K61" s="126">
        <f t="shared" si="3"/>
        <v>0</v>
      </c>
      <c r="L61" s="43">
        <v>0</v>
      </c>
      <c r="M61" s="44">
        <v>0</v>
      </c>
      <c r="N61" s="44">
        <v>0</v>
      </c>
    </row>
    <row r="62" spans="1:17" ht="12.95" customHeight="1" x14ac:dyDescent="0.2">
      <c r="A62" s="47" t="s">
        <v>111</v>
      </c>
      <c r="B62" s="47"/>
      <c r="C62" s="47" t="s">
        <v>69</v>
      </c>
      <c r="D62" s="47" t="s">
        <v>94</v>
      </c>
      <c r="E62" s="47" t="s">
        <v>68</v>
      </c>
      <c r="F62" s="48"/>
      <c r="G62" s="48"/>
      <c r="H62" s="48">
        <f>SUM('Muse for Educators'!K10:L10)</f>
        <v>0</v>
      </c>
      <c r="I62" s="48"/>
      <c r="J62" s="48"/>
      <c r="K62" s="126">
        <f t="shared" si="3"/>
        <v>0</v>
      </c>
      <c r="L62" s="43">
        <v>425</v>
      </c>
      <c r="M62" s="44">
        <v>1150</v>
      </c>
      <c r="N62" s="44">
        <v>309.06</v>
      </c>
    </row>
    <row r="63" spans="1:17" x14ac:dyDescent="0.2">
      <c r="A63" s="47" t="s">
        <v>109</v>
      </c>
      <c r="B63" s="47"/>
      <c r="C63" s="47" t="s">
        <v>72</v>
      </c>
      <c r="D63" s="47" t="s">
        <v>94</v>
      </c>
      <c r="E63" s="47" t="s">
        <v>68</v>
      </c>
      <c r="F63" s="48"/>
      <c r="G63" s="48"/>
      <c r="H63" s="48">
        <f>'Muse for Educators'!I10</f>
        <v>0</v>
      </c>
      <c r="I63" s="48"/>
      <c r="J63" s="48"/>
      <c r="K63" s="126">
        <f t="shared" si="3"/>
        <v>0</v>
      </c>
      <c r="L63" s="43">
        <v>400</v>
      </c>
      <c r="M63" s="44">
        <v>0</v>
      </c>
      <c r="N63" s="44">
        <v>0</v>
      </c>
    </row>
    <row r="64" spans="1:17" s="32" customFormat="1" ht="12.95" customHeight="1" x14ac:dyDescent="0.2">
      <c r="A64" s="47" t="s">
        <v>182</v>
      </c>
      <c r="B64" s="47"/>
      <c r="C64" s="47" t="s">
        <v>70</v>
      </c>
      <c r="D64" s="47" t="s">
        <v>94</v>
      </c>
      <c r="E64" s="47" t="s">
        <v>68</v>
      </c>
      <c r="F64" s="48"/>
      <c r="G64" s="48"/>
      <c r="H64" s="48">
        <f>'Muse for Educators'!J10</f>
        <v>0</v>
      </c>
      <c r="I64" s="48"/>
      <c r="J64" s="48"/>
      <c r="K64" s="126">
        <f t="shared" si="3"/>
        <v>0</v>
      </c>
      <c r="L64" s="43">
        <v>2300</v>
      </c>
      <c r="M64" s="44">
        <v>1800</v>
      </c>
      <c r="N64" s="44">
        <v>1758.23</v>
      </c>
      <c r="O64" s="1"/>
      <c r="P64" s="1"/>
      <c r="Q64" s="1"/>
    </row>
    <row r="65" spans="1:14" x14ac:dyDescent="0.2">
      <c r="A65" s="47" t="s">
        <v>107</v>
      </c>
      <c r="B65" s="47"/>
      <c r="C65" s="163" t="s">
        <v>167</v>
      </c>
      <c r="D65" s="47" t="s">
        <v>94</v>
      </c>
      <c r="E65" s="47" t="s">
        <v>68</v>
      </c>
      <c r="F65" s="48"/>
      <c r="G65" s="48"/>
      <c r="H65" s="48">
        <f>'Muse for Educators'!N10</f>
        <v>0</v>
      </c>
      <c r="I65" s="48"/>
      <c r="J65" s="48"/>
      <c r="K65" s="126">
        <f t="shared" si="3"/>
        <v>0</v>
      </c>
      <c r="L65" s="43">
        <v>140</v>
      </c>
      <c r="M65" s="44">
        <v>0</v>
      </c>
      <c r="N65" s="44">
        <v>0</v>
      </c>
    </row>
    <row r="66" spans="1:14" x14ac:dyDescent="0.2">
      <c r="A66" s="47" t="s">
        <v>108</v>
      </c>
      <c r="B66" s="47"/>
      <c r="C66" s="47" t="s">
        <v>160</v>
      </c>
      <c r="D66" s="47" t="s">
        <v>94</v>
      </c>
      <c r="E66" s="47" t="s">
        <v>68</v>
      </c>
      <c r="F66" s="48"/>
      <c r="G66" s="48"/>
      <c r="H66" s="48">
        <f>'Muse for Educators'!M10</f>
        <v>0</v>
      </c>
      <c r="I66" s="48"/>
      <c r="J66" s="48"/>
      <c r="K66" s="126">
        <f t="shared" si="3"/>
        <v>0</v>
      </c>
      <c r="L66" s="43">
        <v>50</v>
      </c>
      <c r="M66" s="44">
        <v>0</v>
      </c>
      <c r="N66" s="44">
        <v>0</v>
      </c>
    </row>
    <row r="67" spans="1:14" ht="12.95" customHeight="1" x14ac:dyDescent="0.2">
      <c r="A67" s="55" t="s">
        <v>13</v>
      </c>
      <c r="B67" s="55"/>
      <c r="C67" s="55" t="s">
        <v>73</v>
      </c>
      <c r="D67" s="55" t="s">
        <v>94</v>
      </c>
      <c r="E67" s="55" t="s">
        <v>74</v>
      </c>
      <c r="F67" s="56">
        <f>'Teacher Fees'!G2</f>
        <v>0</v>
      </c>
      <c r="G67" s="56">
        <f>SUM('Teacher Fees'!H2)</f>
        <v>0</v>
      </c>
      <c r="H67" s="56">
        <f>'Teacher Fees'!M7</f>
        <v>0</v>
      </c>
      <c r="I67" s="56"/>
      <c r="J67" s="56"/>
      <c r="K67" s="127">
        <f t="shared" si="3"/>
        <v>0</v>
      </c>
      <c r="L67" s="43">
        <v>6808</v>
      </c>
      <c r="M67" s="44">
        <v>10150</v>
      </c>
      <c r="N67" s="44">
        <v>5335</v>
      </c>
    </row>
    <row r="68" spans="1:14" customFormat="1" ht="15" x14ac:dyDescent="0.25">
      <c r="A68" s="5"/>
      <c r="B68" s="5"/>
      <c r="C68" s="5"/>
      <c r="D68" s="5"/>
      <c r="E68" s="5"/>
      <c r="F68" s="24"/>
      <c r="G68" s="24"/>
      <c r="H68" s="24"/>
      <c r="I68" s="24"/>
      <c r="J68" s="24"/>
      <c r="K68" s="94"/>
      <c r="L68" s="136"/>
      <c r="M68" s="137"/>
      <c r="N68" s="137"/>
    </row>
    <row r="69" spans="1:14" x14ac:dyDescent="0.2">
      <c r="A69" s="26" t="s">
        <v>14</v>
      </c>
      <c r="B69" s="26"/>
      <c r="C69" s="26"/>
      <c r="D69" s="26"/>
      <c r="E69" s="26"/>
      <c r="F69" s="27">
        <f>SUM(F24:F67)</f>
        <v>0</v>
      </c>
      <c r="G69" s="27">
        <f>SUM(G24:G68)</f>
        <v>0</v>
      </c>
      <c r="H69" s="27">
        <f>SUM(H24:H68)</f>
        <v>0</v>
      </c>
      <c r="I69" s="27">
        <f>SUM(I24:I68)</f>
        <v>0</v>
      </c>
      <c r="J69" s="27">
        <f>SUM(J51:J67)</f>
        <v>0</v>
      </c>
      <c r="K69" s="128">
        <f>SUM(K24:K67)</f>
        <v>0</v>
      </c>
      <c r="L69" s="141">
        <f>ROUND(SUBTOTAL(9, L22:L68), 5)</f>
        <v>184334</v>
      </c>
      <c r="M69" s="128">
        <f>ROUND(SUBTOTAL(9, M22:M68), 5)</f>
        <v>185320.54</v>
      </c>
      <c r="N69" s="128">
        <f>ROUND(SUBTOTAL(9, N22:N68), 5)</f>
        <v>203530.99</v>
      </c>
    </row>
    <row r="70" spans="1:14" customFormat="1" ht="15.75" thickBot="1" x14ac:dyDescent="0.3">
      <c r="A70" s="5"/>
      <c r="B70" s="5"/>
      <c r="C70" s="5"/>
      <c r="D70" s="5"/>
      <c r="E70" s="5"/>
      <c r="F70" s="24"/>
      <c r="G70" s="24"/>
      <c r="H70" s="24"/>
      <c r="I70" s="24"/>
      <c r="J70" s="24"/>
      <c r="K70" s="94"/>
      <c r="L70" s="142"/>
      <c r="M70" s="143"/>
      <c r="N70" s="143"/>
    </row>
    <row r="71" spans="1:14" ht="13.5" thickBot="1" x14ac:dyDescent="0.25">
      <c r="A71" s="4" t="s">
        <v>21</v>
      </c>
      <c r="B71" s="4"/>
      <c r="C71" s="4"/>
      <c r="D71" s="4"/>
      <c r="E71" s="4"/>
      <c r="F71" s="31">
        <f t="shared" ref="F71:K71" si="4">SUM(F20-F69)</f>
        <v>0</v>
      </c>
      <c r="G71" s="31">
        <f t="shared" si="4"/>
        <v>0</v>
      </c>
      <c r="H71" s="31">
        <f t="shared" si="4"/>
        <v>0</v>
      </c>
      <c r="I71" s="31">
        <f t="shared" si="4"/>
        <v>0</v>
      </c>
      <c r="J71" s="31">
        <f t="shared" si="4"/>
        <v>0</v>
      </c>
      <c r="K71" s="89">
        <f t="shared" si="4"/>
        <v>0</v>
      </c>
      <c r="L71" s="140">
        <f>-(ROUND(-L20+L69, 5))</f>
        <v>-97602</v>
      </c>
      <c r="M71" s="138">
        <f>-(ROUND(-M20+M69, 5))</f>
        <v>-63630.54</v>
      </c>
      <c r="N71" s="139">
        <f>-(ROUND(-N20+N69, 5))</f>
        <v>-67473.990000000005</v>
      </c>
    </row>
    <row r="72" spans="1:14" customFormat="1" ht="16.5" thickTop="1" thickBot="1" x14ac:dyDescent="0.3">
      <c r="A72" s="7"/>
      <c r="B72" s="7"/>
      <c r="C72" s="7"/>
      <c r="D72" s="7"/>
      <c r="E72" s="7"/>
      <c r="F72" s="25"/>
      <c r="G72" s="25"/>
      <c r="H72" s="25"/>
      <c r="I72" s="25"/>
      <c r="J72" s="25"/>
      <c r="K72" s="25"/>
      <c r="L72" s="133"/>
      <c r="M72" s="8"/>
      <c r="N72" s="8"/>
    </row>
    <row r="73" spans="1:14" x14ac:dyDescent="0.2">
      <c r="F73" s="3"/>
      <c r="G73" s="3"/>
      <c r="H73" s="3"/>
      <c r="I73" s="3"/>
      <c r="J73" s="3"/>
      <c r="K73" s="3"/>
      <c r="L73" s="134"/>
    </row>
    <row r="74" spans="1:14" x14ac:dyDescent="0.2">
      <c r="A74" s="1" t="s">
        <v>16</v>
      </c>
      <c r="F74" s="3"/>
      <c r="G74" s="3" t="s">
        <v>27</v>
      </c>
      <c r="H74" s="3"/>
      <c r="J74" s="3"/>
      <c r="K74" s="3"/>
      <c r="L74" s="134"/>
    </row>
    <row r="75" spans="1:14" x14ac:dyDescent="0.2">
      <c r="A75" s="1" t="s">
        <v>17</v>
      </c>
      <c r="F75" s="3"/>
      <c r="G75" s="3">
        <v>18000</v>
      </c>
      <c r="H75" s="3"/>
      <c r="J75" s="3"/>
      <c r="K75" s="3"/>
      <c r="L75" s="134"/>
    </row>
    <row r="76" spans="1:14" x14ac:dyDescent="0.2">
      <c r="A76" s="1" t="s">
        <v>18</v>
      </c>
      <c r="F76" s="3"/>
      <c r="G76" s="3">
        <v>4000</v>
      </c>
      <c r="H76" s="3"/>
      <c r="J76" s="3"/>
      <c r="K76" s="3"/>
      <c r="L76" s="134"/>
    </row>
    <row r="77" spans="1:14" x14ac:dyDescent="0.2">
      <c r="A77" s="1" t="s">
        <v>19</v>
      </c>
      <c r="F77" s="3"/>
      <c r="G77" s="3">
        <v>39000</v>
      </c>
      <c r="H77" s="3"/>
      <c r="J77" s="3"/>
      <c r="K77" s="3"/>
      <c r="L77" s="134"/>
    </row>
    <row r="78" spans="1:14" x14ac:dyDescent="0.2">
      <c r="A78" s="1" t="s">
        <v>20</v>
      </c>
      <c r="F78" s="3"/>
      <c r="G78" s="3">
        <v>10000</v>
      </c>
      <c r="H78" s="3"/>
      <c r="J78" s="3"/>
      <c r="K78" s="3"/>
      <c r="L78" s="134"/>
    </row>
    <row r="79" spans="1:14" x14ac:dyDescent="0.2">
      <c r="F79" s="3"/>
      <c r="G79" s="3"/>
      <c r="H79" s="3"/>
      <c r="J79" s="3"/>
      <c r="K79" s="3"/>
      <c r="L79" s="134"/>
    </row>
    <row r="80" spans="1:14" ht="13.5" thickBot="1" x14ac:dyDescent="0.25">
      <c r="A80" s="1" t="s">
        <v>26</v>
      </c>
      <c r="F80" s="3"/>
      <c r="G80" s="13">
        <f>SUM(G71:G78)</f>
        <v>71000</v>
      </c>
      <c r="H80" s="3"/>
      <c r="I80" s="86"/>
      <c r="J80" s="3"/>
      <c r="K80" s="3"/>
      <c r="L80" s="134"/>
    </row>
    <row r="81" spans="1:7" ht="13.5" thickTop="1" x14ac:dyDescent="0.2"/>
    <row r="82" spans="1:7" x14ac:dyDescent="0.2">
      <c r="G82" s="1" t="s">
        <v>28</v>
      </c>
    </row>
    <row r="84" spans="1:7" x14ac:dyDescent="0.2">
      <c r="A84" s="1" t="s">
        <v>29</v>
      </c>
    </row>
    <row r="85" spans="1:7" x14ac:dyDescent="0.2">
      <c r="A85" s="1" t="s">
        <v>30</v>
      </c>
    </row>
  </sheetData>
  <sortState xmlns:xlrd2="http://schemas.microsoft.com/office/spreadsheetml/2017/richdata2" ref="A24:Q67">
    <sortCondition ref="E24:E67"/>
    <sortCondition ref="C24:C67"/>
  </sortState>
  <mergeCells count="1">
    <mergeCell ref="B21:C21"/>
  </mergeCells>
  <phoneticPr fontId="9" type="noConversion"/>
  <pageMargins left="0.7" right="0.7" top="1.375" bottom="0.65277777777777801" header="0.3" footer="0.3"/>
  <pageSetup scale="85" orientation="landscape" r:id="rId1"/>
  <headerFooter>
    <oddHeader xml:space="preserve">&amp;C&amp;"Times New Roman"&amp;8 
&amp;10 THE MUSE MACHINE, INC.
 Income Statement-Teacher Programs
 For the Twelve Months Ending June 30, 2019
 &amp;L&amp;"Times New Roman"&amp;8
&amp;10
</oddHeader>
    <oddFooter>&amp;L&amp;10&amp;"Times New Roman"&amp;D at &amp;T&amp;R&amp;10&amp;"Times New Roman"Page: &amp;P&amp;C&amp;10&amp;"Times New Roman"For Management Purposes Only</oddFooter>
  </headerFooter>
  <ignoredErrors>
    <ignoredError sqref="J55 H6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B1C0-129C-49A6-9019-7E209A5F5C75}">
  <sheetPr>
    <tabColor rgb="FFFF0000"/>
  </sheetPr>
  <dimension ref="A1:D5"/>
  <sheetViews>
    <sheetView workbookViewId="0">
      <selection activeCell="C10" sqref="C10"/>
    </sheetView>
  </sheetViews>
  <sheetFormatPr defaultRowHeight="15" x14ac:dyDescent="0.25"/>
  <cols>
    <col min="1" max="1" width="2.42578125" bestFit="1" customWidth="1"/>
    <col min="2" max="2" width="45.42578125" bestFit="1" customWidth="1"/>
    <col min="4" max="4" width="13.85546875" bestFit="1" customWidth="1"/>
  </cols>
  <sheetData>
    <row r="1" spans="1:4" x14ac:dyDescent="0.25">
      <c r="A1" s="106"/>
      <c r="B1" s="169" t="s">
        <v>143</v>
      </c>
      <c r="C1" s="88">
        <f>SUM(C2:C5)</f>
        <v>0</v>
      </c>
      <c r="D1" s="107"/>
    </row>
    <row r="2" spans="1:4" x14ac:dyDescent="0.25">
      <c r="A2" s="170" t="s">
        <v>93</v>
      </c>
      <c r="B2" s="171" t="s">
        <v>142</v>
      </c>
      <c r="C2" s="173"/>
      <c r="D2" s="108"/>
    </row>
    <row r="3" spans="1:4" x14ac:dyDescent="0.25">
      <c r="A3" s="170" t="s">
        <v>93</v>
      </c>
      <c r="B3" s="171" t="s">
        <v>186</v>
      </c>
      <c r="C3" s="173"/>
      <c r="D3" s="108"/>
    </row>
    <row r="4" spans="1:4" x14ac:dyDescent="0.25">
      <c r="A4" s="170" t="s">
        <v>93</v>
      </c>
      <c r="B4" s="171" t="s">
        <v>144</v>
      </c>
      <c r="C4" s="173"/>
      <c r="D4" s="108"/>
    </row>
    <row r="5" spans="1:4" x14ac:dyDescent="0.25">
      <c r="A5" s="172" t="s">
        <v>146</v>
      </c>
      <c r="B5" s="171" t="s">
        <v>145</v>
      </c>
      <c r="C5" s="173"/>
      <c r="D5" s="10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workbookViewId="0">
      <pane xSplit="1" topLeftCell="D1" activePane="topRight" state="frozen"/>
      <selection pane="topRight" activeCell="P15" sqref="P15"/>
    </sheetView>
  </sheetViews>
  <sheetFormatPr defaultRowHeight="15" x14ac:dyDescent="0.25"/>
  <cols>
    <col min="1" max="1" width="50.7109375" customWidth="1"/>
    <col min="2" max="2" width="27.42578125" customWidth="1"/>
    <col min="3" max="3" width="43.7109375" customWidth="1"/>
    <col min="4" max="4" width="25.42578125" customWidth="1"/>
    <col min="5" max="5" width="11.28515625" customWidth="1"/>
    <col min="6" max="6" width="20.28515625" customWidth="1"/>
    <col min="7" max="7" width="11.5703125" customWidth="1"/>
    <col min="8" max="8" width="11.7109375" bestFit="1" customWidth="1"/>
    <col min="9" max="9" width="8.5703125" bestFit="1" customWidth="1"/>
    <col min="10" max="10" width="9.7109375" bestFit="1" customWidth="1"/>
    <col min="11" max="11" width="8.5703125" customWidth="1"/>
    <col min="12" max="12" width="11.85546875" customWidth="1"/>
    <col min="13" max="13" width="11.42578125" customWidth="1"/>
    <col min="14" max="14" width="10.85546875" bestFit="1" customWidth="1"/>
    <col min="15" max="15" width="12.28515625" bestFit="1" customWidth="1"/>
    <col min="16" max="16" width="10" bestFit="1" customWidth="1"/>
    <col min="17" max="17" width="26.7109375" bestFit="1" customWidth="1"/>
  </cols>
  <sheetData>
    <row r="1" spans="1:17" x14ac:dyDescent="0.25">
      <c r="A1" s="14" t="s">
        <v>185</v>
      </c>
    </row>
    <row r="2" spans="1:17" x14ac:dyDescent="0.25">
      <c r="A2" t="s">
        <v>129</v>
      </c>
    </row>
    <row r="4" spans="1:17" x14ac:dyDescent="0.25">
      <c r="F4" s="14"/>
      <c r="K4" s="175" t="s">
        <v>45</v>
      </c>
      <c r="L4" s="175"/>
      <c r="O4" s="17"/>
    </row>
    <row r="5" spans="1:17" ht="42.6" customHeight="1" x14ac:dyDescent="0.25">
      <c r="A5" s="11" t="s">
        <v>31</v>
      </c>
      <c r="B5" s="11" t="s">
        <v>32</v>
      </c>
      <c r="C5" s="11" t="s">
        <v>54</v>
      </c>
      <c r="D5" s="11" t="s">
        <v>36</v>
      </c>
      <c r="E5" s="16" t="s">
        <v>41</v>
      </c>
      <c r="F5" s="16" t="s">
        <v>164</v>
      </c>
      <c r="G5" s="16" t="s">
        <v>33</v>
      </c>
      <c r="H5" s="16" t="s">
        <v>136</v>
      </c>
      <c r="I5" s="16" t="s">
        <v>51</v>
      </c>
      <c r="J5" s="11" t="s">
        <v>135</v>
      </c>
      <c r="K5" s="16" t="s">
        <v>50</v>
      </c>
      <c r="L5" s="16" t="s">
        <v>52</v>
      </c>
      <c r="M5" s="11" t="s">
        <v>134</v>
      </c>
      <c r="N5" s="11" t="s">
        <v>137</v>
      </c>
      <c r="O5" s="11" t="s">
        <v>24</v>
      </c>
      <c r="Q5" s="14"/>
    </row>
    <row r="6" spans="1:17" x14ac:dyDescent="0.25">
      <c r="A6" s="168" t="s">
        <v>23</v>
      </c>
      <c r="B6" s="166"/>
      <c r="C6" s="167"/>
      <c r="D6" s="167"/>
      <c r="E6" s="167"/>
      <c r="F6" s="167"/>
      <c r="G6" s="148"/>
      <c r="H6" s="148"/>
      <c r="I6" s="148"/>
      <c r="J6" s="148"/>
      <c r="K6" s="148"/>
      <c r="L6" s="148"/>
      <c r="M6" s="148"/>
      <c r="N6" s="148"/>
      <c r="O6" s="149"/>
      <c r="Q6" s="14"/>
    </row>
    <row r="7" spans="1:17" x14ac:dyDescent="0.25">
      <c r="A7" s="21" t="s">
        <v>155</v>
      </c>
      <c r="B7" s="16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7" x14ac:dyDescent="0.25">
      <c r="A8" t="s">
        <v>47</v>
      </c>
      <c r="B8" s="112"/>
      <c r="G8" s="148"/>
      <c r="H8" s="148"/>
      <c r="I8" s="148"/>
      <c r="J8" s="148"/>
      <c r="K8" s="148"/>
      <c r="L8" s="149"/>
      <c r="M8" s="148"/>
      <c r="N8" s="148"/>
      <c r="O8" s="149"/>
    </row>
    <row r="9" spans="1:17" x14ac:dyDescent="0.25">
      <c r="A9" s="21" t="s">
        <v>48</v>
      </c>
      <c r="B9" s="164"/>
      <c r="C9" s="21"/>
      <c r="D9" s="21"/>
      <c r="E9" s="21"/>
      <c r="F9" s="21"/>
      <c r="G9" s="146"/>
      <c r="H9" s="146"/>
      <c r="I9" s="146"/>
      <c r="J9" s="146"/>
      <c r="K9" s="146"/>
      <c r="L9" s="146"/>
      <c r="M9" s="146"/>
      <c r="N9" s="146"/>
      <c r="O9" s="147"/>
      <c r="Q9" s="14"/>
    </row>
    <row r="10" spans="1:17" x14ac:dyDescent="0.25">
      <c r="A10" t="s">
        <v>147</v>
      </c>
      <c r="B10" s="165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1:17" x14ac:dyDescent="0.25">
      <c r="A11" s="21" t="s">
        <v>49</v>
      </c>
      <c r="B11" s="164"/>
      <c r="C11" s="21"/>
      <c r="D11" s="21"/>
      <c r="E11" s="21"/>
      <c r="F11" s="21"/>
      <c r="G11" s="146"/>
      <c r="H11" s="146"/>
      <c r="I11" s="146"/>
      <c r="J11" s="146"/>
      <c r="K11" s="146"/>
      <c r="L11" s="147"/>
      <c r="M11" s="146"/>
      <c r="N11" s="146"/>
      <c r="O11" s="147"/>
    </row>
    <row r="12" spans="1:17" x14ac:dyDescent="0.25">
      <c r="A12" t="s">
        <v>163</v>
      </c>
      <c r="B12" s="112"/>
      <c r="G12" s="150"/>
      <c r="H12" s="150"/>
      <c r="I12" s="150"/>
      <c r="J12" s="150"/>
      <c r="K12" s="150"/>
      <c r="L12" s="151"/>
      <c r="M12" s="150"/>
      <c r="N12" s="150"/>
      <c r="O12" s="151"/>
      <c r="Q12" s="14"/>
    </row>
    <row r="13" spans="1:17" x14ac:dyDescent="0.25">
      <c r="A13" s="21" t="s">
        <v>184</v>
      </c>
      <c r="B13" s="164"/>
      <c r="C13" s="21"/>
      <c r="D13" s="21"/>
      <c r="E13" s="21"/>
      <c r="F13" s="21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1:17" x14ac:dyDescent="0.25">
      <c r="B14" s="19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7" x14ac:dyDescent="0.25">
      <c r="B15" s="19"/>
      <c r="G15" s="150"/>
      <c r="H15" s="150"/>
      <c r="I15" s="150"/>
      <c r="J15" s="150"/>
      <c r="K15" s="150"/>
      <c r="L15" s="151"/>
      <c r="M15" s="150"/>
      <c r="N15" s="150"/>
      <c r="O15" s="151"/>
    </row>
    <row r="16" spans="1:17" x14ac:dyDescent="0.25"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7" x14ac:dyDescent="0.25">
      <c r="A17" s="11" t="s">
        <v>39</v>
      </c>
      <c r="B17" s="20"/>
      <c r="C17" s="10"/>
      <c r="D17" s="10"/>
      <c r="E17" s="10"/>
      <c r="F17" s="10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7" x14ac:dyDescent="0.25">
      <c r="A18" t="s">
        <v>23</v>
      </c>
      <c r="B18" s="30"/>
      <c r="E18" s="38"/>
      <c r="G18" s="150"/>
      <c r="H18" s="150"/>
      <c r="I18" s="150"/>
      <c r="J18" s="150"/>
      <c r="K18" s="150"/>
      <c r="L18" s="151"/>
      <c r="M18" s="150"/>
      <c r="N18" s="150"/>
      <c r="O18" s="151"/>
    </row>
    <row r="19" spans="1:17" x14ac:dyDescent="0.25">
      <c r="A19" t="s">
        <v>155</v>
      </c>
      <c r="B19" s="19"/>
      <c r="E19" s="38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7" x14ac:dyDescent="0.25">
      <c r="B20" s="19"/>
      <c r="G20" s="150"/>
      <c r="H20" s="150"/>
      <c r="I20" s="150"/>
      <c r="J20" s="150"/>
      <c r="K20" s="150"/>
      <c r="L20" s="150"/>
      <c r="M20" s="150"/>
      <c r="N20" s="150"/>
      <c r="O20" s="150"/>
      <c r="Q20" s="39"/>
    </row>
    <row r="21" spans="1:17" x14ac:dyDescent="0.25">
      <c r="B21" s="19"/>
      <c r="G21" s="150"/>
      <c r="H21" s="150"/>
      <c r="I21" s="150"/>
      <c r="J21" s="150"/>
      <c r="K21" s="150"/>
      <c r="L21" s="151"/>
      <c r="M21" s="150"/>
      <c r="N21" s="150"/>
      <c r="O21" s="151"/>
      <c r="Q21" s="144"/>
    </row>
    <row r="22" spans="1:17" x14ac:dyDescent="0.25">
      <c r="A22" s="11" t="s">
        <v>35</v>
      </c>
      <c r="B22" s="11" t="s">
        <v>38</v>
      </c>
      <c r="C22" s="11"/>
      <c r="D22" s="11"/>
      <c r="E22" s="11"/>
      <c r="F22" s="10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1:17" x14ac:dyDescent="0.25">
      <c r="A23" t="s">
        <v>23</v>
      </c>
      <c r="B23" s="15"/>
      <c r="G23" s="150"/>
      <c r="H23" s="150"/>
      <c r="I23" s="150"/>
      <c r="J23" s="150"/>
      <c r="K23" s="150"/>
      <c r="L23" s="151"/>
      <c r="M23" s="150"/>
      <c r="N23" s="150"/>
      <c r="O23" s="151"/>
      <c r="Q23" s="39"/>
    </row>
    <row r="24" spans="1:17" x14ac:dyDescent="0.25">
      <c r="A24" t="s">
        <v>34</v>
      </c>
      <c r="B24" s="15"/>
      <c r="G24" s="150"/>
      <c r="H24" s="150"/>
      <c r="I24" s="150"/>
      <c r="J24" s="150"/>
      <c r="K24" s="150"/>
      <c r="L24" s="151"/>
      <c r="M24" s="150"/>
      <c r="N24" s="150"/>
      <c r="O24" s="151"/>
      <c r="Q24" s="145"/>
    </row>
    <row r="25" spans="1:17" x14ac:dyDescent="0.25">
      <c r="A25" t="s">
        <v>47</v>
      </c>
      <c r="B25" s="15"/>
      <c r="G25" s="150"/>
      <c r="H25" s="150"/>
      <c r="I25" s="150"/>
      <c r="J25" s="150"/>
      <c r="K25" s="150"/>
      <c r="L25" s="154"/>
      <c r="M25" s="153"/>
      <c r="N25" s="153"/>
      <c r="O25" s="153"/>
    </row>
    <row r="26" spans="1:17" x14ac:dyDescent="0.25">
      <c r="G26" s="150"/>
      <c r="H26" s="150"/>
      <c r="I26" s="150"/>
      <c r="J26" s="150"/>
      <c r="K26" s="150"/>
      <c r="L26" s="149"/>
      <c r="M26" s="150"/>
      <c r="N26" s="150"/>
      <c r="O26" s="149"/>
    </row>
    <row r="27" spans="1:17" x14ac:dyDescent="0.25">
      <c r="G27" s="150"/>
      <c r="H27" s="150"/>
      <c r="I27" s="150"/>
      <c r="J27" s="150"/>
      <c r="K27" s="150"/>
      <c r="L27" s="151"/>
      <c r="M27" s="150"/>
      <c r="N27" s="150"/>
      <c r="O27" s="151"/>
    </row>
    <row r="28" spans="1:17" x14ac:dyDescent="0.25">
      <c r="A28" s="21" t="s">
        <v>43</v>
      </c>
      <c r="B28" s="21"/>
      <c r="C28" s="21"/>
      <c r="D28" s="21"/>
      <c r="E28" s="21"/>
      <c r="F28" s="21"/>
      <c r="G28" s="146"/>
      <c r="H28" s="146"/>
      <c r="I28" s="146"/>
      <c r="J28" s="146"/>
      <c r="K28" s="146"/>
      <c r="L28" s="146"/>
      <c r="M28" s="146"/>
      <c r="N28" s="146"/>
      <c r="O28" s="155"/>
    </row>
    <row r="29" spans="1:17" x14ac:dyDescent="0.25">
      <c r="A29" s="37" t="s">
        <v>156</v>
      </c>
      <c r="B29" s="21"/>
      <c r="C29" s="21"/>
      <c r="D29" s="21"/>
      <c r="E29" s="21"/>
      <c r="F29" s="21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7" x14ac:dyDescent="0.25">
      <c r="A30" s="37" t="s">
        <v>53</v>
      </c>
      <c r="B30" s="21"/>
      <c r="C30" s="21"/>
      <c r="D30" s="21"/>
      <c r="E30" s="21"/>
      <c r="F30" s="21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7" x14ac:dyDescent="0.25">
      <c r="A31" s="37" t="s">
        <v>141</v>
      </c>
      <c r="B31" s="21"/>
      <c r="C31" s="21"/>
      <c r="D31" s="21"/>
      <c r="E31" s="21"/>
      <c r="F31" s="21"/>
      <c r="G31" s="158"/>
      <c r="H31" s="158"/>
      <c r="I31" s="158"/>
      <c r="J31" s="158"/>
      <c r="K31" s="158"/>
      <c r="L31" s="158"/>
      <c r="M31" s="158"/>
      <c r="N31" s="158"/>
      <c r="O31" s="158"/>
    </row>
    <row r="32" spans="1:17" x14ac:dyDescent="0.25">
      <c r="A32" s="21" t="s">
        <v>44</v>
      </c>
      <c r="B32" s="21"/>
      <c r="C32" s="21"/>
      <c r="D32" s="21"/>
      <c r="E32" s="21"/>
      <c r="F32" s="21"/>
      <c r="G32" s="146"/>
      <c r="H32" s="146"/>
      <c r="I32" s="146"/>
      <c r="J32" s="146"/>
      <c r="K32" s="146"/>
      <c r="L32" s="146"/>
      <c r="M32" s="146"/>
      <c r="N32" s="146"/>
      <c r="O32" s="146"/>
    </row>
    <row r="33" spans="1:15" x14ac:dyDescent="0.25">
      <c r="G33" s="150"/>
      <c r="H33" s="150"/>
      <c r="I33" s="150"/>
      <c r="J33" s="150"/>
      <c r="K33" s="150"/>
      <c r="L33" s="150"/>
      <c r="M33" s="150"/>
      <c r="N33" s="150"/>
      <c r="O33" s="151"/>
    </row>
    <row r="34" spans="1:15" x14ac:dyDescent="0.25">
      <c r="G34" s="150"/>
      <c r="H34" s="150"/>
      <c r="I34" s="150"/>
      <c r="J34" s="150"/>
      <c r="K34" s="150"/>
      <c r="L34" s="150"/>
      <c r="M34" s="150"/>
      <c r="N34" s="150"/>
      <c r="O34" s="151"/>
    </row>
    <row r="35" spans="1:15" x14ac:dyDescent="0.25">
      <c r="A35" s="11" t="s">
        <v>40</v>
      </c>
      <c r="B35" s="10"/>
      <c r="C35" s="10"/>
      <c r="D35" s="10"/>
      <c r="E35" s="10"/>
      <c r="F35" s="10"/>
      <c r="G35" s="151"/>
      <c r="H35" s="151"/>
      <c r="I35" s="151"/>
      <c r="J35" s="151"/>
      <c r="K35" s="151"/>
      <c r="L35" s="151"/>
      <c r="M35" s="151"/>
      <c r="N35" s="151"/>
      <c r="O35" s="151"/>
    </row>
    <row r="36" spans="1:15" x14ac:dyDescent="0.25">
      <c r="A36" t="s">
        <v>153</v>
      </c>
      <c r="B36" s="30">
        <v>44511</v>
      </c>
      <c r="C36" t="s">
        <v>183</v>
      </c>
      <c r="D36" t="s">
        <v>157</v>
      </c>
      <c r="E36">
        <v>15</v>
      </c>
      <c r="F36" t="s">
        <v>152</v>
      </c>
      <c r="G36" s="161"/>
      <c r="H36" s="161"/>
      <c r="I36" s="161"/>
      <c r="J36" s="161"/>
      <c r="K36" s="161"/>
      <c r="L36" s="161"/>
      <c r="M36" s="161"/>
      <c r="N36" s="161"/>
      <c r="O36" s="161"/>
    </row>
    <row r="37" spans="1:15" x14ac:dyDescent="0.25">
      <c r="G37" s="151"/>
      <c r="H37" s="151"/>
      <c r="I37" s="151"/>
      <c r="J37" s="151"/>
      <c r="K37" s="151"/>
      <c r="L37" s="151"/>
      <c r="M37" s="151"/>
      <c r="N37" s="151"/>
      <c r="O37" s="151"/>
    </row>
    <row r="38" spans="1:15" x14ac:dyDescent="0.25">
      <c r="A38" s="11" t="s">
        <v>126</v>
      </c>
      <c r="B38" s="10"/>
      <c r="C38" s="10"/>
      <c r="D38" s="10"/>
      <c r="E38" s="10"/>
      <c r="F38" s="10"/>
      <c r="G38" s="153"/>
      <c r="H38" s="153"/>
      <c r="I38" s="153"/>
      <c r="J38" s="153"/>
      <c r="K38" s="153"/>
      <c r="L38" s="153"/>
      <c r="M38" s="153"/>
      <c r="N38" s="153"/>
      <c r="O38" s="153"/>
    </row>
    <row r="39" spans="1:15" s="35" customFormat="1" x14ac:dyDescent="0.25">
      <c r="A39" s="34" t="s">
        <v>126</v>
      </c>
      <c r="B39" s="36">
        <v>44575</v>
      </c>
      <c r="C39" s="35" t="s">
        <v>37</v>
      </c>
      <c r="D39" s="35" t="s">
        <v>42</v>
      </c>
      <c r="E39" s="35">
        <v>40</v>
      </c>
      <c r="F39" s="35" t="s">
        <v>25</v>
      </c>
      <c r="G39" s="159"/>
      <c r="H39" s="159"/>
      <c r="I39" s="159"/>
      <c r="J39" s="159"/>
      <c r="K39" s="159"/>
      <c r="L39" s="160"/>
      <c r="M39" s="159"/>
      <c r="N39" s="159"/>
      <c r="O39" s="160"/>
    </row>
    <row r="40" spans="1:15" x14ac:dyDescent="0.25">
      <c r="L40" s="17"/>
    </row>
    <row r="41" spans="1:15" x14ac:dyDescent="0.25">
      <c r="A41" s="14"/>
      <c r="B41" s="18"/>
      <c r="C41" s="18"/>
      <c r="D41" s="18"/>
      <c r="E41" s="18"/>
      <c r="F41" s="18"/>
      <c r="G41" s="14"/>
      <c r="H41" s="14"/>
      <c r="I41" s="14"/>
      <c r="J41" s="14"/>
      <c r="K41" s="14"/>
      <c r="O41" s="14"/>
    </row>
    <row r="42" spans="1:15" x14ac:dyDescent="0.25">
      <c r="L42" s="39" t="s">
        <v>55</v>
      </c>
      <c r="O42" s="144" cm="1">
        <f t="array" ref="O42">SUM(O31:O32+O36+O39)</f>
        <v>0</v>
      </c>
    </row>
    <row r="43" spans="1:15" x14ac:dyDescent="0.25">
      <c r="L43" s="39" t="s">
        <v>56</v>
      </c>
      <c r="O43" s="144">
        <f>O42-Q24</f>
        <v>0</v>
      </c>
    </row>
  </sheetData>
  <mergeCells count="1">
    <mergeCell ref="K4:L4"/>
  </mergeCells>
  <phoneticPr fontId="9" type="noConversion"/>
  <pageMargins left="0.7" right="0.7" top="0.75" bottom="0.75" header="0.3" footer="0.3"/>
  <pageSetup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O5" sqref="O5"/>
    </sheetView>
  </sheetViews>
  <sheetFormatPr defaultRowHeight="15" x14ac:dyDescent="0.25"/>
  <cols>
    <col min="1" max="1" width="49" customWidth="1"/>
    <col min="2" max="2" width="14.85546875" hidden="1" customWidth="1"/>
    <col min="3" max="3" width="9.28515625" hidden="1" customWidth="1"/>
    <col min="9" max="9" width="14" customWidth="1"/>
    <col min="10" max="10" width="10" customWidth="1"/>
    <col min="12" max="12" width="11.5703125" customWidth="1"/>
  </cols>
  <sheetData>
    <row r="1" spans="1:15" ht="64.5" x14ac:dyDescent="0.25">
      <c r="A1" s="2" t="s">
        <v>15</v>
      </c>
      <c r="B1" s="2" t="s">
        <v>88</v>
      </c>
      <c r="C1" s="2" t="s">
        <v>87</v>
      </c>
      <c r="D1" s="2" t="s">
        <v>57</v>
      </c>
      <c r="E1" s="2" t="s">
        <v>92</v>
      </c>
      <c r="F1" s="2" t="s">
        <v>58</v>
      </c>
      <c r="G1" s="22" t="s">
        <v>75</v>
      </c>
      <c r="H1" s="22" t="s">
        <v>76</v>
      </c>
      <c r="I1" s="22" t="s">
        <v>77</v>
      </c>
      <c r="J1" s="22" t="s">
        <v>46</v>
      </c>
      <c r="K1" s="22" t="s">
        <v>78</v>
      </c>
      <c r="L1" s="22" t="s">
        <v>79</v>
      </c>
      <c r="M1" s="22" t="s">
        <v>24</v>
      </c>
      <c r="N1" s="2" t="s">
        <v>115</v>
      </c>
      <c r="O1" s="2" t="s">
        <v>116</v>
      </c>
    </row>
    <row r="2" spans="1:15" x14ac:dyDescent="0.25">
      <c r="A2" s="55" t="s">
        <v>13</v>
      </c>
      <c r="B2" s="55"/>
      <c r="C2" s="55"/>
      <c r="D2" s="55" t="s">
        <v>73</v>
      </c>
      <c r="E2" s="55" t="s">
        <v>94</v>
      </c>
      <c r="F2" s="55" t="s">
        <v>74</v>
      </c>
      <c r="G2" s="56"/>
      <c r="H2" s="56"/>
      <c r="I2" s="56"/>
      <c r="J2" s="56"/>
      <c r="K2" s="56"/>
      <c r="L2" s="56"/>
      <c r="M2" s="56">
        <f>SUM(M8)</f>
        <v>0</v>
      </c>
      <c r="N2" s="105">
        <v>10150</v>
      </c>
      <c r="O2" s="57">
        <v>5335</v>
      </c>
    </row>
    <row r="3" spans="1:15" x14ac:dyDescent="0.25">
      <c r="A3" s="103" t="s">
        <v>131</v>
      </c>
      <c r="B3" s="103"/>
      <c r="C3" s="103"/>
      <c r="D3" s="103" t="s">
        <v>73</v>
      </c>
      <c r="E3" s="103" t="s">
        <v>94</v>
      </c>
      <c r="F3" s="103" t="s">
        <v>74</v>
      </c>
      <c r="G3" s="103"/>
      <c r="H3" s="103"/>
      <c r="I3" s="103"/>
      <c r="J3" s="103"/>
      <c r="K3" s="103"/>
      <c r="L3" s="103"/>
      <c r="M3" s="103">
        <f>SUM(G3:L3)</f>
        <v>0</v>
      </c>
    </row>
    <row r="4" spans="1:15" x14ac:dyDescent="0.25">
      <c r="A4" s="104" t="s">
        <v>132</v>
      </c>
      <c r="B4" s="103"/>
      <c r="C4" s="103"/>
      <c r="D4" s="103" t="s">
        <v>73</v>
      </c>
      <c r="E4" s="103" t="s">
        <v>94</v>
      </c>
      <c r="F4" s="103" t="s">
        <v>74</v>
      </c>
      <c r="G4" s="103"/>
      <c r="H4" s="103"/>
      <c r="I4" s="103"/>
      <c r="J4" s="103"/>
      <c r="K4" s="103"/>
      <c r="L4" s="103"/>
      <c r="M4" s="103">
        <f t="shared" ref="M4:M7" si="0">SUM(G4:L4)</f>
        <v>0</v>
      </c>
    </row>
    <row r="5" spans="1:15" x14ac:dyDescent="0.25">
      <c r="A5" s="104" t="s">
        <v>130</v>
      </c>
      <c r="B5" s="103"/>
      <c r="C5" s="103"/>
      <c r="D5" s="103" t="s">
        <v>73</v>
      </c>
      <c r="E5" s="103" t="s">
        <v>94</v>
      </c>
      <c r="F5" s="103" t="s">
        <v>74</v>
      </c>
      <c r="G5" s="103"/>
      <c r="H5" s="103"/>
      <c r="I5" s="103"/>
      <c r="J5" s="103"/>
      <c r="K5" s="103"/>
      <c r="L5" s="103"/>
      <c r="M5" s="103">
        <f t="shared" si="0"/>
        <v>0</v>
      </c>
    </row>
    <row r="6" spans="1:15" x14ac:dyDescent="0.25">
      <c r="A6" s="104" t="s">
        <v>133</v>
      </c>
      <c r="B6" s="103"/>
      <c r="C6" s="103"/>
      <c r="D6" s="103" t="s">
        <v>73</v>
      </c>
      <c r="E6" s="103" t="s">
        <v>94</v>
      </c>
      <c r="F6" s="103" t="s">
        <v>74</v>
      </c>
      <c r="G6" s="103"/>
      <c r="H6" s="103"/>
      <c r="I6" s="103"/>
      <c r="J6" s="103"/>
      <c r="K6" s="103"/>
      <c r="L6" s="103"/>
      <c r="M6" s="103">
        <f t="shared" si="0"/>
        <v>0</v>
      </c>
    </row>
    <row r="7" spans="1:15" x14ac:dyDescent="0.25">
      <c r="A7" s="104" t="s">
        <v>162</v>
      </c>
      <c r="B7" s="103"/>
      <c r="C7" s="103"/>
      <c r="D7" s="103" t="s">
        <v>73</v>
      </c>
      <c r="E7" s="103" t="s">
        <v>94</v>
      </c>
      <c r="F7" s="103" t="s">
        <v>74</v>
      </c>
      <c r="G7" s="103"/>
      <c r="H7" s="103"/>
      <c r="I7" s="103"/>
      <c r="J7" s="103"/>
      <c r="K7" s="103"/>
      <c r="L7" s="103"/>
      <c r="M7" s="103">
        <f t="shared" si="0"/>
        <v>0</v>
      </c>
    </row>
    <row r="8" spans="1:15" ht="15.75" thickBot="1" x14ac:dyDescent="0.3">
      <c r="M8" s="102">
        <f>SUM(M3:M7)</f>
        <v>0</v>
      </c>
    </row>
  </sheetData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20-21 Teacher Programs Budget</vt:lpstr>
      <vt:lpstr>Contributed Revenues</vt:lpstr>
      <vt:lpstr>Muse for Educators</vt:lpstr>
      <vt:lpstr>Teacher Fees</vt:lpstr>
      <vt:lpstr>'20-21 Teacher Programs Budget'!Print_Titles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Miller</dc:creator>
  <cp:lastModifiedBy>Emily Gray</cp:lastModifiedBy>
  <cp:lastPrinted>2019-05-22T15:58:48Z</cp:lastPrinted>
  <dcterms:created xsi:type="dcterms:W3CDTF">2019-04-29T16:04:59Z</dcterms:created>
  <dcterms:modified xsi:type="dcterms:W3CDTF">2021-06-23T14:14:07Z</dcterms:modified>
</cp:coreProperties>
</file>